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ноя15" sheetId="1" r:id="rId1"/>
  </sheets>
  <definedNames/>
  <calcPr fullCalcOnLoad="1"/>
</workbook>
</file>

<file path=xl/sharedStrings.xml><?xml version="1.0" encoding="utf-8"?>
<sst xmlns="http://schemas.openxmlformats.org/spreadsheetml/2006/main" count="155" uniqueCount="120">
  <si>
    <t>З</t>
  </si>
  <si>
    <t>ТЮМЕНСКИЙ МАШИНОСТРОИТЕЛЬНЫЙ ЗАВОД</t>
  </si>
  <si>
    <t>УТВЕРЖДАЮ</t>
  </si>
  <si>
    <t>АКЦИОНЕРНОЕ ОБЩЕСТВО</t>
  </si>
  <si>
    <t xml:space="preserve"> Директор  ЗАО "ТМЗ"</t>
  </si>
  <si>
    <t>ПРОИЗВОДИТ И РЕАЛИЗУЕТ</t>
  </si>
  <si>
    <t>А.П. Чирков</t>
  </si>
  <si>
    <t>ОПТОМ И В РОЗНИЦУ</t>
  </si>
  <si>
    <t>с</t>
  </si>
  <si>
    <t>ПРАЙС-ЛИСТ</t>
  </si>
  <si>
    <t xml:space="preserve">                         Цены указаны в руб. (в т.ч. НДС)</t>
  </si>
  <si>
    <t>Номер детали</t>
  </si>
  <si>
    <t>Наименование</t>
  </si>
  <si>
    <t>Применяемость</t>
  </si>
  <si>
    <t>Объем закупки в ассортименте,  шт.</t>
  </si>
  <si>
    <t xml:space="preserve">Д И С К И    С Ц Е П Л Е Н И Я </t>
  </si>
  <si>
    <t>50-100 шт.</t>
  </si>
  <si>
    <t>100-500 шт.</t>
  </si>
  <si>
    <t>500-1000 шт.</t>
  </si>
  <si>
    <t>1000-2000  шт.</t>
  </si>
  <si>
    <t>2000 шт. и более</t>
  </si>
  <si>
    <r>
      <t>ТА 53</t>
    </r>
    <r>
      <rPr>
        <sz val="12"/>
        <rFont val="Arial Cyr"/>
        <family val="2"/>
      </rPr>
      <t>-1601130Ф</t>
    </r>
  </si>
  <si>
    <t>Диск сцепления ведомый
с формованной накладкой</t>
  </si>
  <si>
    <t>ГАЗ-53,3307,66, ПАЗ, КАВЗ</t>
  </si>
  <si>
    <r>
      <t>ТА 53</t>
    </r>
    <r>
      <rPr>
        <sz val="12"/>
        <rFont val="Arial Cyr"/>
        <family val="2"/>
      </rPr>
      <t>-1601130-01</t>
    </r>
  </si>
  <si>
    <t>Диск сцепления ведомый
усиленный с элипсно-навитой накладкой</t>
  </si>
  <si>
    <r>
      <t>ТА 53</t>
    </r>
    <r>
      <rPr>
        <sz val="12"/>
        <rFont val="Arial Cyr"/>
        <family val="2"/>
      </rPr>
      <t>-1601130-01ф</t>
    </r>
  </si>
  <si>
    <t>Диск сцепления ведомый
усиленный с формованной накладкой</t>
  </si>
  <si>
    <r>
      <t>ТА 71</t>
    </r>
    <r>
      <rPr>
        <sz val="12"/>
        <rFont val="Arial Cyr"/>
        <family val="2"/>
      </rPr>
      <t>-1601130</t>
    </r>
  </si>
  <si>
    <t xml:space="preserve">Диск сцепления ведомый
</t>
  </si>
  <si>
    <t>Автомобили ГАЗ 71</t>
  </si>
  <si>
    <r>
      <t>ТА 41030</t>
    </r>
    <r>
      <rPr>
        <sz val="12"/>
        <rFont val="Arial Cyr"/>
        <family val="2"/>
      </rPr>
      <t>-1601130</t>
    </r>
  </si>
  <si>
    <t>Для автопогрузчика "ЛЕВ" 41030 и спецтехники с дизельным двигателем Д 245 и КПП ГАЗ</t>
  </si>
  <si>
    <r>
      <t>ТА 4301</t>
    </r>
    <r>
      <rPr>
        <sz val="12"/>
        <rFont val="Arial Cyr"/>
        <family val="2"/>
      </rPr>
      <t>-1601130</t>
    </r>
  </si>
  <si>
    <t>Автомобили Газ с дизельным ДВС, "Валдай"</t>
  </si>
  <si>
    <r>
      <t>ТА 4301</t>
    </r>
    <r>
      <rPr>
        <sz val="12"/>
        <rFont val="Arial Cyr"/>
        <family val="2"/>
      </rPr>
      <t>-1601130</t>
    </r>
    <r>
      <rPr>
        <b/>
        <sz val="12"/>
        <rFont val="Arial Cyr"/>
        <family val="2"/>
      </rPr>
      <t>евро</t>
    </r>
  </si>
  <si>
    <t>Диск сцепления ведомый
с безасбестовой накладкой</t>
  </si>
  <si>
    <r>
      <t>ТА 4301</t>
    </r>
    <r>
      <rPr>
        <sz val="12"/>
        <rFont val="Arial Cyr"/>
        <family val="2"/>
      </rPr>
      <t>-1601130-01</t>
    </r>
  </si>
  <si>
    <t>Автомобили "Паз" с дизельным двиг. и "Аврора". Аналог диска БВЗ</t>
  </si>
  <si>
    <r>
      <t>ТА 4301</t>
    </r>
    <r>
      <rPr>
        <sz val="12"/>
        <rFont val="Arial Cyr"/>
        <family val="2"/>
      </rPr>
      <t>-1601130-01</t>
    </r>
    <r>
      <rPr>
        <b/>
        <sz val="12"/>
        <rFont val="Arial Cyr"/>
        <family val="2"/>
      </rPr>
      <t>ф</t>
    </r>
  </si>
  <si>
    <r>
      <t>ТА 52</t>
    </r>
    <r>
      <rPr>
        <sz val="12"/>
        <rFont val="Arial Cyr"/>
        <family val="2"/>
      </rPr>
      <t>-1601130Ф</t>
    </r>
  </si>
  <si>
    <t>Автомобили и спецтехника 
с двигателем ГАЗ-52</t>
  </si>
  <si>
    <r>
      <t>ТА 406</t>
    </r>
    <r>
      <rPr>
        <sz val="12"/>
        <rFont val="Arial Cyr"/>
        <family val="2"/>
      </rPr>
      <t>-1601130</t>
    </r>
  </si>
  <si>
    <t>Автомобили "Волга", "Газель" с двигателем ЗМЗ 405-409</t>
  </si>
  <si>
    <r>
      <t>ТА 456</t>
    </r>
    <r>
      <rPr>
        <sz val="12"/>
        <rFont val="Arial Cyr"/>
        <family val="2"/>
      </rPr>
      <t>-1601130</t>
    </r>
  </si>
  <si>
    <t>Автомобили "Газель" с двигателем CUMMINS</t>
  </si>
  <si>
    <r>
      <t>ТА 451</t>
    </r>
    <r>
      <rPr>
        <sz val="12"/>
        <rFont val="Arial Cyr"/>
        <family val="2"/>
      </rPr>
      <t>-1601130</t>
    </r>
  </si>
  <si>
    <t>Автомобили УАЗ</t>
  </si>
  <si>
    <r>
      <t>ТА 451</t>
    </r>
    <r>
      <rPr>
        <sz val="12"/>
        <rFont val="Arial Cyr"/>
        <family val="2"/>
      </rPr>
      <t>-1601130-01</t>
    </r>
  </si>
  <si>
    <t>Диск сцепления ведомый усиленный с демпферной пластиной с тканой накладкой</t>
  </si>
  <si>
    <r>
      <t>ТА 417</t>
    </r>
    <r>
      <rPr>
        <sz val="12"/>
        <rFont val="Arial Cyr"/>
        <family val="2"/>
      </rPr>
      <t>-1601130</t>
    </r>
  </si>
  <si>
    <t>Автомобили УАЗ (диафрагменный нажимной) 4ступ КПП</t>
  </si>
  <si>
    <r>
      <t>ТА 421</t>
    </r>
    <r>
      <rPr>
        <sz val="12"/>
        <rFont val="Arial Cyr"/>
        <family val="2"/>
      </rPr>
      <t>-1601130</t>
    </r>
  </si>
  <si>
    <t>Автомобили УАЗ; УМЗ 5 ст. КПП</t>
  </si>
  <si>
    <r>
      <t>ТА 130</t>
    </r>
    <r>
      <rPr>
        <sz val="12"/>
        <rFont val="Arial Cyr"/>
        <family val="2"/>
      </rPr>
      <t>-1601130М</t>
    </r>
  </si>
  <si>
    <t>Диск сцепления ведомый
модернизированный, усиленный</t>
  </si>
  <si>
    <t>Автомобили ЗИЛ, "Бычок"</t>
  </si>
  <si>
    <r>
      <t>ТА 130</t>
    </r>
    <r>
      <rPr>
        <sz val="12"/>
        <rFont val="Arial Cyr"/>
        <family val="2"/>
      </rPr>
      <t>-1601130</t>
    </r>
    <r>
      <rPr>
        <b/>
        <sz val="12"/>
        <rFont val="Arial Cyr"/>
        <family val="2"/>
      </rPr>
      <t>евро</t>
    </r>
  </si>
  <si>
    <t xml:space="preserve">   Диск сцепления ведомый модернизированный с безасбестовой накладкой</t>
  </si>
  <si>
    <t>ТА 130-1601130-01</t>
  </si>
  <si>
    <t>Диск сцепления ведомый
усиленный</t>
  </si>
  <si>
    <t>Автомобили ЗИЛ, "Бычок" с лепестковой корзиной сцепления</t>
  </si>
  <si>
    <r>
      <t>ТА 4331</t>
    </r>
    <r>
      <rPr>
        <sz val="12"/>
        <rFont val="Arial Cyr"/>
        <family val="2"/>
      </rPr>
      <t>-1601130</t>
    </r>
  </si>
  <si>
    <t>Диск сцепления ведомый
 усиленный</t>
  </si>
  <si>
    <t>Автомобили ЗИЛ 4331</t>
  </si>
  <si>
    <r>
      <t>ТА 50</t>
    </r>
    <r>
      <rPr>
        <sz val="12"/>
        <rFont val="Arial Cyr"/>
        <family val="2"/>
      </rPr>
      <t>-3502040</t>
    </r>
  </si>
  <si>
    <t xml:space="preserve">Диск тормозной МТЗ </t>
  </si>
  <si>
    <t>Трактора МТЗ всех марок</t>
  </si>
  <si>
    <r>
      <t>ТА 70</t>
    </r>
    <r>
      <rPr>
        <sz val="12"/>
        <rFont val="Arial Cyr"/>
        <family val="2"/>
      </rPr>
      <t>-1601130</t>
    </r>
  </si>
  <si>
    <t>Диск сцепления ведомый</t>
  </si>
  <si>
    <t>Трактор МТЗ 80/82</t>
  </si>
  <si>
    <r>
      <t>ТА 70</t>
    </r>
    <r>
      <rPr>
        <sz val="12"/>
        <rFont val="Arial Cyr"/>
        <family val="2"/>
      </rPr>
      <t>-1601130</t>
    </r>
    <r>
      <rPr>
        <b/>
        <sz val="12"/>
        <rFont val="Arial Cyr"/>
        <family val="2"/>
      </rPr>
      <t>евро</t>
    </r>
  </si>
  <si>
    <t>Диск сцепления ведомый с безасбестовой накладкой</t>
  </si>
  <si>
    <t>Трактор МТЗ 80/82, МТЗ 2022, МТЗ 1221, с двигателем Д 260</t>
  </si>
  <si>
    <t xml:space="preserve">ТА 14-1601130 </t>
  </si>
  <si>
    <t xml:space="preserve">   Диск сцепления ведомый модернизированный</t>
  </si>
  <si>
    <t>Автомобили  ''КАМАЗ''</t>
  </si>
  <si>
    <t xml:space="preserve">ТА 14-1601130евро </t>
  </si>
  <si>
    <t>ТА 14-1601130 -01</t>
  </si>
  <si>
    <t xml:space="preserve">   Диск сцепления ведомый </t>
  </si>
  <si>
    <t>ТА 142-1601130</t>
  </si>
  <si>
    <t xml:space="preserve">   Диск сцепления ведомый усиленный с двойной пружиной демпфера</t>
  </si>
  <si>
    <t>ТА 142-1601130евро</t>
  </si>
  <si>
    <t>Диск сцепления ведомый усиленный с двойной пружиной с безасбестовой накладкой</t>
  </si>
  <si>
    <r>
      <t>ТА-245</t>
    </r>
    <r>
      <rPr>
        <sz val="12"/>
        <rFont val="Arial Cyr"/>
        <family val="2"/>
      </rPr>
      <t>-1601130</t>
    </r>
  </si>
  <si>
    <t xml:space="preserve">Диск сцепления ведомый                     </t>
  </si>
  <si>
    <t>Автомобили МАЗ, "Зубренок",            Автомобили ЗИЛ с двигателем Д-245</t>
  </si>
  <si>
    <t>ТА 245-1601130евро</t>
  </si>
  <si>
    <t>Диск сцепления ведомый усиленный с безасбестовой накладкой</t>
  </si>
  <si>
    <r>
      <t>ТА 181</t>
    </r>
    <r>
      <rPr>
        <sz val="12"/>
        <rFont val="Arial Cyr"/>
        <family val="2"/>
      </rPr>
      <t>-1601130-</t>
    </r>
    <r>
      <rPr>
        <b/>
        <sz val="12"/>
        <rFont val="Arial Cyr"/>
        <family val="2"/>
      </rPr>
      <t>80</t>
    </r>
  </si>
  <si>
    <t xml:space="preserve">Диск сцепления ведомый                   </t>
  </si>
  <si>
    <t>Трактор Т-150 с однодисковой муфтой сцепления</t>
  </si>
  <si>
    <r>
      <t>ТА 181</t>
    </r>
    <r>
      <rPr>
        <sz val="12"/>
        <rFont val="Arial Cyr"/>
        <family val="2"/>
      </rPr>
      <t>-1601130</t>
    </r>
  </si>
  <si>
    <t>Автомобили МАЗ с однодисковой муфтой сцепления</t>
  </si>
  <si>
    <r>
      <t>ТА 182</t>
    </r>
    <r>
      <rPr>
        <sz val="12"/>
        <rFont val="Arial Cyr"/>
        <family val="2"/>
      </rPr>
      <t>-1601130</t>
    </r>
  </si>
  <si>
    <t xml:space="preserve">Диск сцепления ведомый                    </t>
  </si>
  <si>
    <r>
      <t>ТА 184</t>
    </r>
    <r>
      <rPr>
        <sz val="12"/>
        <rFont val="Arial Cyr"/>
        <family val="2"/>
      </rPr>
      <t>-1601130</t>
    </r>
  </si>
  <si>
    <r>
      <t>ТА 082</t>
    </r>
    <r>
      <rPr>
        <sz val="12"/>
        <rFont val="Arial Cyr"/>
        <family val="2"/>
      </rPr>
      <t>-1601130</t>
    </r>
  </si>
  <si>
    <t>Автобус ИКАРУС</t>
  </si>
  <si>
    <r>
      <t>ТА 205</t>
    </r>
    <r>
      <rPr>
        <sz val="12"/>
        <rFont val="Arial Cyr"/>
        <family val="2"/>
      </rPr>
      <t>-1601130</t>
    </r>
  </si>
  <si>
    <t>Автомобили КАМАЗ с однодисковой муфтой сцепления КПП ZF 16S-151</t>
  </si>
  <si>
    <r>
      <t>ТА 206</t>
    </r>
    <r>
      <rPr>
        <sz val="12"/>
        <rFont val="Arial Cyr"/>
        <family val="2"/>
      </rPr>
      <t>-1601130</t>
    </r>
  </si>
  <si>
    <t>Автомобили КАМАЗ с однодисковой муфтой сцепления КПП 154</t>
  </si>
  <si>
    <t>Объем закупки, шт.</t>
  </si>
  <si>
    <t>101-200 шт.</t>
  </si>
  <si>
    <t>201-300 шт.</t>
  </si>
  <si>
    <t>301-400 шт.</t>
  </si>
  <si>
    <t>401-500 шт.</t>
  </si>
  <si>
    <r>
      <t>ТА 238</t>
    </r>
    <r>
      <rPr>
        <sz val="12"/>
        <rFont val="Arial Cyr"/>
        <family val="2"/>
      </rPr>
      <t>-1601130М</t>
    </r>
  </si>
  <si>
    <t>Диск сцепления ведомый                     универсальный</t>
  </si>
  <si>
    <t>Автомобили и спецтехника 
с двигателем ЯМЗ-238, 236</t>
  </si>
  <si>
    <r>
      <t>ТА 238</t>
    </r>
    <r>
      <rPr>
        <sz val="12"/>
        <rFont val="Arial Cyr"/>
        <family val="2"/>
      </rPr>
      <t>-1601130-</t>
    </r>
    <r>
      <rPr>
        <b/>
        <sz val="12"/>
        <rFont val="Arial Cyr"/>
        <family val="2"/>
      </rPr>
      <t>40</t>
    </r>
  </si>
  <si>
    <t xml:space="preserve">        Автомобили и спецтехника 
с двигателем ЯМЗ-238, 236. На КПП 2381-1700004, 2361-1700003 </t>
  </si>
  <si>
    <t>1. Скидка, действующая от условий оплаты: предоплата 100 %  на срок не менее 10 дней - скидка 2 %.</t>
  </si>
  <si>
    <t>2. Все изделия сертифицированы.  Предоставляется гарантия на приобретенный товар.</t>
  </si>
  <si>
    <r>
      <t>*</t>
    </r>
    <r>
      <rPr>
        <sz val="11"/>
        <rFont val="Arial Cyr"/>
        <family val="2"/>
      </rPr>
      <t xml:space="preserve"> - Диски 238-160113М подходят для любых двигателей ЯМЗ-236, 238 (влключая двигателя выпуска  до 1993 г.).</t>
    </r>
  </si>
  <si>
    <t>факс (3452) 43-20-59</t>
  </si>
  <si>
    <t>e-mail:   tmzsbit@mail.ru,     tmz72@mail.ru</t>
  </si>
  <si>
    <t>факс (3452) 43-27-97</t>
  </si>
  <si>
    <t>сайт:          http://zaotmz.ru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</si>
</sst>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_-* #,##0.00&quot;р.&quot;_-;\-* #,##0.00&quot;р.&quot;_-;_-* \-??&quot;р.&quot;_-;_-@_-"/>
    <numFmt numFmtId="167" formatCode="_-* #,##0&quot;р.&quot;_-;\-* #,##0&quot;р.&quot;_-;_-* &quot;-р.&quot;_-;_-@_-"/>
    <numFmt numFmtId="168" formatCode="#,##0&quot;р.&quot;"/>
    <numFmt numFmtId="169" formatCode="_-* #,##0&quot;р.&quot;_-;\-* #,##0&quot;р.&quot;_-;_-* \-??&quot;р.&quot;_-;_-@_-"/>
  </numFmts>
  <fonts count="10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sz val="11"/>
      <name val="Arial Cyr"/>
      <family val="2"/>
    </font>
    <font>
      <b/>
      <i/>
      <sz val="12"/>
      <name val="Arial Cyr"/>
      <family val="2"/>
    </font>
    <font>
      <b/>
      <i/>
      <sz val="11"/>
      <name val="Arial Cyr"/>
      <family val="2"/>
    </font>
    <font>
      <b/>
      <sz val="9"/>
      <name val="Arial Cyr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7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2" fillId="0" borderId="0" xfId="20" applyFont="1" applyBorder="1" applyAlignment="1" applyProtection="1">
      <alignment horizontal="right"/>
      <protection hidden="1"/>
    </xf>
    <xf numFmtId="164" fontId="4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5" fillId="0" borderId="0" xfId="0" applyFont="1" applyAlignment="1">
      <alignment horizontal="left"/>
    </xf>
    <xf numFmtId="164" fontId="6" fillId="0" borderId="0" xfId="0" applyFont="1" applyBorder="1" applyAlignment="1">
      <alignment horizontal="center"/>
    </xf>
    <xf numFmtId="164" fontId="6" fillId="0" borderId="0" xfId="0" applyFont="1" applyAlignment="1">
      <alignment/>
    </xf>
    <xf numFmtId="164" fontId="5" fillId="0" borderId="0" xfId="0" applyFont="1" applyAlignment="1">
      <alignment horizontal="right"/>
    </xf>
    <xf numFmtId="165" fontId="2" fillId="0" borderId="0" xfId="0" applyNumberFormat="1" applyFont="1" applyAlignment="1">
      <alignment horizontal="right"/>
    </xf>
    <xf numFmtId="164" fontId="7" fillId="0" borderId="0" xfId="0" applyFont="1" applyAlignment="1">
      <alignment horizontal="left"/>
    </xf>
    <xf numFmtId="164" fontId="7" fillId="0" borderId="0" xfId="0" applyFont="1" applyBorder="1" applyAlignment="1">
      <alignment horizontal="left"/>
    </xf>
    <xf numFmtId="164" fontId="8" fillId="0" borderId="0" xfId="0" applyFont="1" applyBorder="1" applyAlignment="1">
      <alignment horizontal="right"/>
    </xf>
    <xf numFmtId="164" fontId="0" fillId="0" borderId="0" xfId="0" applyBorder="1" applyAlignment="1">
      <alignment/>
    </xf>
    <xf numFmtId="164" fontId="2" fillId="0" borderId="1" xfId="0" applyFont="1" applyBorder="1" applyAlignment="1">
      <alignment horizontal="center" vertical="center"/>
    </xf>
    <xf numFmtId="164" fontId="2" fillId="0" borderId="2" xfId="0" applyFont="1" applyBorder="1" applyAlignment="1">
      <alignment horizontal="center" vertical="center"/>
    </xf>
    <xf numFmtId="164" fontId="8" fillId="0" borderId="3" xfId="0" applyFont="1" applyBorder="1" applyAlignment="1">
      <alignment horizontal="center"/>
    </xf>
    <xf numFmtId="164" fontId="2" fillId="0" borderId="1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vertical="center" wrapText="1"/>
    </xf>
    <xf numFmtId="164" fontId="2" fillId="0" borderId="5" xfId="0" applyFont="1" applyBorder="1" applyAlignment="1">
      <alignment horizontal="center" vertical="center" wrapText="1"/>
    </xf>
    <xf numFmtId="164" fontId="5" fillId="0" borderId="6" xfId="0" applyFont="1" applyFill="1" applyBorder="1" applyAlignment="1">
      <alignment horizontal="left" vertical="center"/>
    </xf>
    <xf numFmtId="164" fontId="4" fillId="0" borderId="7" xfId="0" applyFont="1" applyFill="1" applyBorder="1" applyAlignment="1">
      <alignment horizontal="left" vertical="center"/>
    </xf>
    <xf numFmtId="164" fontId="2" fillId="0" borderId="8" xfId="0" applyFont="1" applyFill="1" applyBorder="1" applyAlignment="1">
      <alignment horizontal="center" vertical="center" wrapText="1"/>
    </xf>
    <xf numFmtId="164" fontId="2" fillId="0" borderId="9" xfId="0" applyFont="1" applyFill="1" applyBorder="1" applyAlignment="1">
      <alignment horizontal="center" vertical="center"/>
    </xf>
    <xf numFmtId="167" fontId="4" fillId="0" borderId="10" xfId="17" applyNumberFormat="1" applyFont="1" applyFill="1" applyBorder="1" applyAlignment="1" applyProtection="1">
      <alignment horizontal="center" vertical="center"/>
      <protection/>
    </xf>
    <xf numFmtId="168" fontId="4" fillId="0" borderId="11" xfId="0" applyNumberFormat="1" applyFont="1" applyFill="1" applyBorder="1" applyAlignment="1">
      <alignment horizontal="center" vertical="center"/>
    </xf>
    <xf numFmtId="168" fontId="4" fillId="0" borderId="12" xfId="0" applyNumberFormat="1" applyFont="1" applyFill="1" applyBorder="1" applyAlignment="1">
      <alignment horizontal="center" vertical="center"/>
    </xf>
    <xf numFmtId="168" fontId="4" fillId="0" borderId="13" xfId="0" applyNumberFormat="1" applyFont="1" applyFill="1" applyBorder="1" applyAlignment="1">
      <alignment horizontal="center" vertical="center"/>
    </xf>
    <xf numFmtId="164" fontId="2" fillId="0" borderId="8" xfId="0" applyFont="1" applyFill="1" applyBorder="1" applyAlignment="1">
      <alignment horizontal="center" vertical="center"/>
    </xf>
    <xf numFmtId="164" fontId="2" fillId="0" borderId="14" xfId="0" applyFont="1" applyFill="1" applyBorder="1" applyAlignment="1">
      <alignment horizontal="center" wrapText="1"/>
    </xf>
    <xf numFmtId="164" fontId="2" fillId="0" borderId="7" xfId="0" applyFont="1" applyFill="1" applyBorder="1" applyAlignment="1">
      <alignment horizontal="center" vertical="center" wrapText="1"/>
    </xf>
    <xf numFmtId="168" fontId="4" fillId="0" borderId="15" xfId="0" applyNumberFormat="1" applyFont="1" applyFill="1" applyBorder="1" applyAlignment="1">
      <alignment horizontal="center" vertical="center"/>
    </xf>
    <xf numFmtId="168" fontId="4" fillId="0" borderId="16" xfId="0" applyNumberFormat="1" applyFont="1" applyFill="1" applyBorder="1" applyAlignment="1">
      <alignment horizontal="center" vertical="center"/>
    </xf>
    <xf numFmtId="164" fontId="5" fillId="0" borderId="17" xfId="0" applyFont="1" applyFill="1" applyBorder="1" applyAlignment="1">
      <alignment horizontal="left" vertical="center"/>
    </xf>
    <xf numFmtId="164" fontId="2" fillId="0" borderId="18" xfId="0" applyFont="1" applyFill="1" applyBorder="1" applyAlignment="1">
      <alignment horizontal="center" vertical="center" wrapText="1"/>
    </xf>
    <xf numFmtId="164" fontId="2" fillId="0" borderId="18" xfId="0" applyFont="1" applyFill="1" applyBorder="1" applyAlignment="1">
      <alignment horizontal="center" wrapText="1"/>
    </xf>
    <xf numFmtId="168" fontId="4" fillId="0" borderId="10" xfId="0" applyNumberFormat="1" applyFont="1" applyFill="1" applyBorder="1" applyAlignment="1">
      <alignment horizontal="center" vertical="center"/>
    </xf>
    <xf numFmtId="164" fontId="2" fillId="0" borderId="7" xfId="0" applyFont="1" applyFill="1" applyBorder="1" applyAlignment="1">
      <alignment horizontal="center" vertical="center"/>
    </xf>
    <xf numFmtId="169" fontId="4" fillId="0" borderId="10" xfId="17" applyNumberFormat="1" applyFont="1" applyFill="1" applyBorder="1" applyAlignment="1" applyProtection="1">
      <alignment horizontal="right" vertical="center"/>
      <protection/>
    </xf>
    <xf numFmtId="167" fontId="4" fillId="0" borderId="19" xfId="17" applyNumberFormat="1" applyFont="1" applyFill="1" applyBorder="1" applyAlignment="1" applyProtection="1">
      <alignment horizontal="center" vertical="center"/>
      <protection/>
    </xf>
    <xf numFmtId="164" fontId="2" fillId="0" borderId="7" xfId="0" applyFont="1" applyFill="1" applyBorder="1" applyAlignment="1">
      <alignment horizontal="center" wrapText="1"/>
    </xf>
    <xf numFmtId="167" fontId="4" fillId="0" borderId="20" xfId="17" applyNumberFormat="1" applyFont="1" applyFill="1" applyBorder="1" applyAlignment="1" applyProtection="1">
      <alignment horizontal="center" vertical="center"/>
      <protection/>
    </xf>
    <xf numFmtId="168" fontId="4" fillId="0" borderId="21" xfId="0" applyNumberFormat="1" applyFont="1" applyFill="1" applyBorder="1" applyAlignment="1">
      <alignment horizontal="center" vertical="center"/>
    </xf>
    <xf numFmtId="168" fontId="4" fillId="0" borderId="20" xfId="0" applyNumberFormat="1" applyFont="1" applyFill="1" applyBorder="1" applyAlignment="1">
      <alignment horizontal="center" vertical="center"/>
    </xf>
    <xf numFmtId="164" fontId="5" fillId="0" borderId="22" xfId="0" applyFont="1" applyFill="1" applyBorder="1" applyAlignment="1">
      <alignment horizontal="left" vertical="center"/>
    </xf>
    <xf numFmtId="164" fontId="4" fillId="0" borderId="11" xfId="0" applyFont="1" applyFill="1" applyBorder="1" applyAlignment="1">
      <alignment horizontal="left" vertical="center"/>
    </xf>
    <xf numFmtId="164" fontId="4" fillId="0" borderId="21" xfId="0" applyFont="1" applyFill="1" applyBorder="1" applyAlignment="1">
      <alignment horizontal="left" vertical="center"/>
    </xf>
    <xf numFmtId="164" fontId="5" fillId="0" borderId="23" xfId="0" applyFont="1" applyFill="1" applyBorder="1" applyAlignment="1">
      <alignment horizontal="left" vertical="center"/>
    </xf>
    <xf numFmtId="164" fontId="2" fillId="0" borderId="24" xfId="0" applyFont="1" applyFill="1" applyBorder="1" applyAlignment="1">
      <alignment horizontal="center" vertical="center" wrapText="1"/>
    </xf>
    <xf numFmtId="167" fontId="4" fillId="0" borderId="25" xfId="17" applyNumberFormat="1" applyFont="1" applyFill="1" applyBorder="1" applyAlignment="1" applyProtection="1">
      <alignment horizontal="center" vertical="center"/>
      <protection/>
    </xf>
    <xf numFmtId="168" fontId="4" fillId="0" borderId="25" xfId="0" applyNumberFormat="1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horizontal="left" vertical="center"/>
    </xf>
    <xf numFmtId="164" fontId="6" fillId="0" borderId="0" xfId="0" applyFont="1" applyFill="1" applyBorder="1" applyAlignment="1">
      <alignment horizontal="left" vertical="center"/>
    </xf>
    <xf numFmtId="164" fontId="9" fillId="0" borderId="0" xfId="0" applyFont="1" applyFill="1" applyBorder="1" applyAlignment="1">
      <alignment horizontal="center" vertical="center" wrapText="1"/>
    </xf>
    <xf numFmtId="167" fontId="0" fillId="0" borderId="0" xfId="17" applyNumberFormat="1" applyFont="1" applyFill="1" applyBorder="1" applyAlignment="1" applyProtection="1">
      <alignment horizontal="center" vertical="center"/>
      <protection/>
    </xf>
    <xf numFmtId="168" fontId="0" fillId="0" borderId="0" xfId="0" applyNumberFormat="1" applyFont="1" applyFill="1" applyBorder="1" applyAlignment="1">
      <alignment horizontal="center" vertical="center"/>
    </xf>
    <xf numFmtId="164" fontId="0" fillId="0" borderId="0" xfId="0" applyFill="1" applyBorder="1" applyAlignment="1">
      <alignment horizontal="center" vertical="center"/>
    </xf>
    <xf numFmtId="168" fontId="0" fillId="0" borderId="0" xfId="0" applyNumberFormat="1" applyFill="1" applyBorder="1" applyAlignment="1">
      <alignment horizontal="center" vertical="center"/>
    </xf>
    <xf numFmtId="164" fontId="0" fillId="0" borderId="0" xfId="0" applyFill="1" applyAlignment="1">
      <alignment/>
    </xf>
    <xf numFmtId="164" fontId="2" fillId="0" borderId="1" xfId="0" applyFont="1" applyFill="1" applyBorder="1" applyAlignment="1">
      <alignment horizontal="center" vertical="center"/>
    </xf>
    <xf numFmtId="164" fontId="2" fillId="0" borderId="26" xfId="0" applyFont="1" applyFill="1" applyBorder="1" applyAlignment="1">
      <alignment horizontal="center" vertical="center"/>
    </xf>
    <xf numFmtId="164" fontId="5" fillId="0" borderId="26" xfId="0" applyFont="1" applyFill="1" applyBorder="1" applyAlignment="1">
      <alignment horizontal="left" vertical="center"/>
    </xf>
    <xf numFmtId="164" fontId="2" fillId="0" borderId="27" xfId="0" applyFont="1" applyFill="1" applyBorder="1" applyAlignment="1">
      <alignment horizontal="center" vertical="center" wrapText="1"/>
    </xf>
    <xf numFmtId="167" fontId="4" fillId="0" borderId="1" xfId="17" applyNumberFormat="1" applyFont="1" applyFill="1" applyBorder="1" applyAlignment="1" applyProtection="1">
      <alignment horizontal="center" vertical="center"/>
      <protection/>
    </xf>
    <xf numFmtId="167" fontId="4" fillId="0" borderId="1" xfId="0" applyNumberFormat="1" applyFont="1" applyFill="1" applyBorder="1" applyAlignment="1">
      <alignment horizontal="center" vertical="center"/>
    </xf>
    <xf numFmtId="167" fontId="4" fillId="0" borderId="3" xfId="0" applyNumberFormat="1" applyFont="1" applyFill="1" applyBorder="1" applyAlignment="1">
      <alignment horizontal="center" vertical="center"/>
    </xf>
    <xf numFmtId="164" fontId="2" fillId="0" borderId="28" xfId="0" applyFont="1" applyFill="1" applyBorder="1" applyAlignment="1">
      <alignment horizontal="justify" wrapText="1"/>
    </xf>
    <xf numFmtId="164" fontId="2" fillId="0" borderId="0" xfId="0" applyFont="1" applyBorder="1" applyAlignment="1">
      <alignment horizontal="left" vertical="center" wrapText="1"/>
    </xf>
    <xf numFmtId="164" fontId="2" fillId="0" borderId="0" xfId="0" applyFont="1" applyBorder="1" applyAlignment="1">
      <alignment vertical="center"/>
    </xf>
    <xf numFmtId="164" fontId="2" fillId="0" borderId="0" xfId="0" applyFont="1" applyAlignment="1">
      <alignment horizontal="center" vertical="center"/>
    </xf>
    <xf numFmtId="164" fontId="2" fillId="0" borderId="0" xfId="0" applyFont="1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Прайс-лист (февр) действующий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tabSelected="1" zoomScale="80" zoomScaleNormal="80" workbookViewId="0" topLeftCell="A1">
      <pane xSplit="2" ySplit="10" topLeftCell="F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J48" sqref="J48"/>
    </sheetView>
  </sheetViews>
  <sheetFormatPr defaultColWidth="9.00390625" defaultRowHeight="12.75"/>
  <cols>
    <col min="2" max="2" width="15.875" style="0" customWidth="1"/>
    <col min="3" max="3" width="14.25390625" style="0" customWidth="1"/>
    <col min="5" max="5" width="20.75390625" style="0" customWidth="1"/>
    <col min="7" max="7" width="14.75390625" style="0" customWidth="1"/>
    <col min="9" max="9" width="15.125" style="0" customWidth="1"/>
    <col min="10" max="10" width="15.75390625" style="0" customWidth="1"/>
    <col min="11" max="11" width="13.125" style="0" customWidth="1"/>
    <col min="12" max="12" width="3.75390625" style="0" customWidth="1"/>
    <col min="13" max="13" width="10.375" style="0" customWidth="1"/>
    <col min="14" max="14" width="7.00390625" style="0" customWidth="1"/>
    <col min="16" max="16" width="7.125" style="0" customWidth="1"/>
    <col min="18" max="18" width="6.75390625" style="0" customWidth="1"/>
  </cols>
  <sheetData>
    <row r="1" spans="1:17" ht="18">
      <c r="A1" s="1" t="s">
        <v>0</v>
      </c>
      <c r="C1" s="2" t="s">
        <v>1</v>
      </c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2</v>
      </c>
      <c r="O1" s="3"/>
      <c r="P1" s="3"/>
      <c r="Q1" s="3"/>
    </row>
    <row r="2" spans="3:17" ht="15.75">
      <c r="C2" s="4" t="s">
        <v>3</v>
      </c>
      <c r="D2" s="4"/>
      <c r="E2" s="4"/>
      <c r="F2" s="4"/>
      <c r="G2" s="4"/>
      <c r="H2" s="4"/>
      <c r="I2" s="4"/>
      <c r="J2" s="4"/>
      <c r="K2" s="4"/>
      <c r="L2" s="4"/>
      <c r="M2" s="4"/>
      <c r="N2" s="3" t="s">
        <v>4</v>
      </c>
      <c r="O2" s="3"/>
      <c r="P2" s="3"/>
      <c r="Q2" s="3"/>
    </row>
    <row r="3" spans="3:17" ht="15.75">
      <c r="C3" s="5" t="s">
        <v>5</v>
      </c>
      <c r="D3" s="5"/>
      <c r="E3" s="5"/>
      <c r="F3" s="5"/>
      <c r="G3" s="5"/>
      <c r="H3" s="5"/>
      <c r="I3" s="5"/>
      <c r="J3" s="5"/>
      <c r="K3" s="5"/>
      <c r="L3" s="5"/>
      <c r="M3" s="5"/>
      <c r="N3" s="3" t="s">
        <v>6</v>
      </c>
      <c r="O3" s="3"/>
      <c r="P3" s="3"/>
      <c r="Q3" s="3"/>
    </row>
    <row r="4" spans="2:17" ht="15.75">
      <c r="B4" s="6"/>
      <c r="C4" s="7" t="s">
        <v>7</v>
      </c>
      <c r="D4" s="7"/>
      <c r="E4" s="7"/>
      <c r="F4" s="7"/>
      <c r="G4" s="7"/>
      <c r="H4" s="7"/>
      <c r="I4" s="7"/>
      <c r="J4" s="7"/>
      <c r="K4" s="7"/>
      <c r="L4" s="7"/>
      <c r="M4" s="7"/>
      <c r="N4" s="8"/>
      <c r="O4" s="8"/>
      <c r="P4" s="8"/>
      <c r="Q4" s="8"/>
    </row>
    <row r="5" spans="1:9" ht="15.75">
      <c r="A5" s="6"/>
      <c r="B5" s="6"/>
      <c r="G5" s="6"/>
      <c r="H5" s="6"/>
      <c r="I5" s="6"/>
    </row>
    <row r="6" spans="2:13" ht="15.75">
      <c r="B6" s="9" t="s">
        <v>8</v>
      </c>
      <c r="C6" s="10">
        <v>42309</v>
      </c>
      <c r="E6" s="11"/>
      <c r="F6" s="11"/>
      <c r="G6" s="12" t="s">
        <v>9</v>
      </c>
      <c r="H6" s="12"/>
      <c r="I6" s="12"/>
      <c r="J6" s="13" t="s">
        <v>10</v>
      </c>
      <c r="K6" s="13"/>
      <c r="L6" s="13"/>
      <c r="M6" s="13"/>
    </row>
    <row r="7" spans="1:9" ht="12.75">
      <c r="A7" s="14"/>
      <c r="B7" s="14"/>
      <c r="C7" s="14"/>
      <c r="D7" s="14"/>
      <c r="E7" s="14"/>
      <c r="F7" s="14"/>
      <c r="G7" s="14"/>
      <c r="H7" s="14"/>
      <c r="I7" s="14"/>
    </row>
    <row r="8" ht="13.5"/>
    <row r="9" spans="1:18" ht="13.5" customHeight="1">
      <c r="A9" s="15" t="s">
        <v>11</v>
      </c>
      <c r="B9" s="15"/>
      <c r="C9" s="15" t="s">
        <v>12</v>
      </c>
      <c r="D9" s="15"/>
      <c r="E9" s="15"/>
      <c r="F9" s="15" t="s">
        <v>13</v>
      </c>
      <c r="G9" s="15"/>
      <c r="H9" s="15"/>
      <c r="I9" s="15"/>
      <c r="J9" s="16" t="s">
        <v>14</v>
      </c>
      <c r="K9" s="16"/>
      <c r="L9" s="16"/>
      <c r="M9" s="16"/>
      <c r="N9" s="16"/>
      <c r="O9" s="16"/>
      <c r="P9" s="16"/>
      <c r="Q9" s="16"/>
      <c r="R9" s="16"/>
    </row>
    <row r="10" spans="1:18" ht="15" customHeight="1">
      <c r="A10" s="17" t="s">
        <v>15</v>
      </c>
      <c r="B10" s="17"/>
      <c r="C10" s="17"/>
      <c r="D10" s="17"/>
      <c r="E10" s="17"/>
      <c r="F10" s="17"/>
      <c r="G10" s="17"/>
      <c r="H10" s="17"/>
      <c r="I10" s="17"/>
      <c r="J10" s="18" t="s">
        <v>16</v>
      </c>
      <c r="K10" s="19" t="s">
        <v>17</v>
      </c>
      <c r="L10" s="19"/>
      <c r="M10" s="18" t="s">
        <v>18</v>
      </c>
      <c r="N10" s="18"/>
      <c r="O10" s="18" t="s">
        <v>19</v>
      </c>
      <c r="P10" s="18"/>
      <c r="Q10" s="20" t="s">
        <v>20</v>
      </c>
      <c r="R10" s="20"/>
    </row>
    <row r="11" spans="1:18" ht="27" customHeight="1">
      <c r="A11" s="21" t="s">
        <v>21</v>
      </c>
      <c r="B11" s="22"/>
      <c r="C11" s="23" t="s">
        <v>22</v>
      </c>
      <c r="D11" s="23"/>
      <c r="E11" s="23"/>
      <c r="F11" s="24" t="s">
        <v>23</v>
      </c>
      <c r="G11" s="24"/>
      <c r="H11" s="24"/>
      <c r="I11" s="24"/>
      <c r="J11" s="25">
        <v>612</v>
      </c>
      <c r="K11" s="26">
        <f aca="true" t="shared" si="0" ref="K11:K22">J11*0.96</f>
        <v>587.52</v>
      </c>
      <c r="L11" s="26"/>
      <c r="M11" s="27">
        <f aca="true" t="shared" si="1" ref="M11:M20">K11*0.975</f>
        <v>572.832</v>
      </c>
      <c r="N11" s="27"/>
      <c r="O11" s="27">
        <f aca="true" t="shared" si="2" ref="O11:O20">M11*0.98</f>
        <v>561.37536</v>
      </c>
      <c r="P11" s="27"/>
      <c r="Q11" s="28">
        <f aca="true" t="shared" si="3" ref="Q11:Q20">O11*0.98</f>
        <v>550.1478528</v>
      </c>
      <c r="R11" s="28"/>
    </row>
    <row r="12" spans="1:18" ht="27" customHeight="1">
      <c r="A12" s="21" t="s">
        <v>24</v>
      </c>
      <c r="B12" s="21"/>
      <c r="C12" s="23" t="s">
        <v>25</v>
      </c>
      <c r="D12" s="23"/>
      <c r="E12" s="23"/>
      <c r="F12" s="29" t="s">
        <v>23</v>
      </c>
      <c r="G12" s="29"/>
      <c r="H12" s="29"/>
      <c r="I12" s="29"/>
      <c r="J12" s="25">
        <v>993</v>
      </c>
      <c r="K12" s="26">
        <f t="shared" si="0"/>
        <v>953.28</v>
      </c>
      <c r="L12" s="26"/>
      <c r="M12" s="27">
        <f t="shared" si="1"/>
        <v>929.448</v>
      </c>
      <c r="N12" s="27"/>
      <c r="O12" s="27">
        <f t="shared" si="2"/>
        <v>910.8590399999999</v>
      </c>
      <c r="P12" s="27"/>
      <c r="Q12" s="28">
        <f t="shared" si="3"/>
        <v>892.6418591999999</v>
      </c>
      <c r="R12" s="28"/>
    </row>
    <row r="13" spans="1:18" ht="27" customHeight="1">
      <c r="A13" s="21" t="s">
        <v>26</v>
      </c>
      <c r="B13" s="21"/>
      <c r="C13" s="23" t="s">
        <v>27</v>
      </c>
      <c r="D13" s="23"/>
      <c r="E13" s="23"/>
      <c r="F13" s="29" t="s">
        <v>23</v>
      </c>
      <c r="G13" s="29"/>
      <c r="H13" s="29"/>
      <c r="I13" s="29"/>
      <c r="J13" s="25">
        <v>749</v>
      </c>
      <c r="K13" s="26">
        <f t="shared" si="0"/>
        <v>719.04</v>
      </c>
      <c r="L13" s="26"/>
      <c r="M13" s="27">
        <f t="shared" si="1"/>
        <v>701.064</v>
      </c>
      <c r="N13" s="27"/>
      <c r="O13" s="27">
        <f t="shared" si="2"/>
        <v>687.0427199999999</v>
      </c>
      <c r="P13" s="27"/>
      <c r="Q13" s="28">
        <f t="shared" si="3"/>
        <v>673.3018655999999</v>
      </c>
      <c r="R13" s="28"/>
    </row>
    <row r="14" spans="1:18" ht="27" customHeight="1">
      <c r="A14" s="21" t="s">
        <v>28</v>
      </c>
      <c r="B14" s="21"/>
      <c r="C14" s="23" t="s">
        <v>29</v>
      </c>
      <c r="D14" s="23"/>
      <c r="E14" s="23"/>
      <c r="F14" s="29" t="s">
        <v>30</v>
      </c>
      <c r="G14" s="29"/>
      <c r="H14" s="29"/>
      <c r="I14" s="29"/>
      <c r="J14" s="25">
        <v>1260</v>
      </c>
      <c r="K14" s="26">
        <f t="shared" si="0"/>
        <v>1209.6</v>
      </c>
      <c r="L14" s="26"/>
      <c r="M14" s="27">
        <f t="shared" si="1"/>
        <v>1179.36</v>
      </c>
      <c r="N14" s="27"/>
      <c r="O14" s="27">
        <f t="shared" si="2"/>
        <v>1155.7728</v>
      </c>
      <c r="P14" s="27"/>
      <c r="Q14" s="28">
        <f t="shared" si="3"/>
        <v>1132.657344</v>
      </c>
      <c r="R14" s="28"/>
    </row>
    <row r="15" spans="1:18" ht="40.5" customHeight="1">
      <c r="A15" s="21" t="s">
        <v>31</v>
      </c>
      <c r="B15" s="21"/>
      <c r="C15" s="23" t="s">
        <v>29</v>
      </c>
      <c r="D15" s="23"/>
      <c r="E15" s="23"/>
      <c r="F15" s="30" t="s">
        <v>32</v>
      </c>
      <c r="G15" s="30"/>
      <c r="H15" s="30"/>
      <c r="I15" s="30"/>
      <c r="J15" s="25">
        <v>1260</v>
      </c>
      <c r="K15" s="26">
        <f t="shared" si="0"/>
        <v>1209.6</v>
      </c>
      <c r="L15" s="26"/>
      <c r="M15" s="27">
        <f t="shared" si="1"/>
        <v>1179.36</v>
      </c>
      <c r="N15" s="27"/>
      <c r="O15" s="27">
        <f t="shared" si="2"/>
        <v>1155.7728</v>
      </c>
      <c r="P15" s="27"/>
      <c r="Q15" s="28">
        <f t="shared" si="3"/>
        <v>1132.657344</v>
      </c>
      <c r="R15" s="28"/>
    </row>
    <row r="16" spans="1:18" ht="27" customHeight="1">
      <c r="A16" s="21" t="s">
        <v>33</v>
      </c>
      <c r="B16" s="21"/>
      <c r="C16" s="23" t="s">
        <v>22</v>
      </c>
      <c r="D16" s="23"/>
      <c r="E16" s="23"/>
      <c r="F16" s="29" t="s">
        <v>34</v>
      </c>
      <c r="G16" s="29"/>
      <c r="H16" s="29"/>
      <c r="I16" s="29"/>
      <c r="J16" s="25">
        <v>1155</v>
      </c>
      <c r="K16" s="26">
        <f t="shared" si="0"/>
        <v>1108.8</v>
      </c>
      <c r="L16" s="26"/>
      <c r="M16" s="27">
        <f t="shared" si="1"/>
        <v>1081.08</v>
      </c>
      <c r="N16" s="27"/>
      <c r="O16" s="27">
        <f t="shared" si="2"/>
        <v>1059.4584</v>
      </c>
      <c r="P16" s="27"/>
      <c r="Q16" s="28">
        <f t="shared" si="3"/>
        <v>1038.2692319999999</v>
      </c>
      <c r="R16" s="28"/>
    </row>
    <row r="17" spans="1:18" ht="27" customHeight="1">
      <c r="A17" s="21" t="s">
        <v>35</v>
      </c>
      <c r="B17" s="21"/>
      <c r="C17" s="23" t="s">
        <v>36</v>
      </c>
      <c r="D17" s="23"/>
      <c r="E17" s="23"/>
      <c r="F17" s="29" t="s">
        <v>34</v>
      </c>
      <c r="G17" s="29"/>
      <c r="H17" s="29"/>
      <c r="I17" s="29"/>
      <c r="J17" s="25">
        <v>1652</v>
      </c>
      <c r="K17" s="26">
        <f t="shared" si="0"/>
        <v>1585.9199999999998</v>
      </c>
      <c r="L17" s="26"/>
      <c r="M17" s="27">
        <f t="shared" si="1"/>
        <v>1546.2719999999997</v>
      </c>
      <c r="N17" s="27"/>
      <c r="O17" s="27">
        <f t="shared" si="2"/>
        <v>1515.3465599999997</v>
      </c>
      <c r="P17" s="27"/>
      <c r="Q17" s="28">
        <f t="shared" si="3"/>
        <v>1485.0396287999997</v>
      </c>
      <c r="R17" s="28"/>
    </row>
    <row r="18" spans="1:18" ht="30" customHeight="1">
      <c r="A18" s="21" t="s">
        <v>37</v>
      </c>
      <c r="B18" s="21"/>
      <c r="C18" s="23" t="s">
        <v>36</v>
      </c>
      <c r="D18" s="23"/>
      <c r="E18" s="23"/>
      <c r="F18" s="30" t="s">
        <v>38</v>
      </c>
      <c r="G18" s="30"/>
      <c r="H18" s="30"/>
      <c r="I18" s="30"/>
      <c r="J18" s="25">
        <v>1652</v>
      </c>
      <c r="K18" s="26">
        <f t="shared" si="0"/>
        <v>1585.9199999999998</v>
      </c>
      <c r="L18" s="26"/>
      <c r="M18" s="27">
        <f t="shared" si="1"/>
        <v>1546.2719999999997</v>
      </c>
      <c r="N18" s="27"/>
      <c r="O18" s="27">
        <f t="shared" si="2"/>
        <v>1515.3465599999997</v>
      </c>
      <c r="P18" s="27"/>
      <c r="Q18" s="28">
        <f t="shared" si="3"/>
        <v>1485.0396287999997</v>
      </c>
      <c r="R18" s="28"/>
    </row>
    <row r="19" spans="1:18" ht="30.75" customHeight="1">
      <c r="A19" s="21" t="s">
        <v>39</v>
      </c>
      <c r="B19" s="21"/>
      <c r="C19" s="23" t="s">
        <v>22</v>
      </c>
      <c r="D19" s="23"/>
      <c r="E19" s="23"/>
      <c r="F19" s="30" t="s">
        <v>38</v>
      </c>
      <c r="G19" s="30"/>
      <c r="H19" s="30"/>
      <c r="I19" s="30"/>
      <c r="J19" s="25">
        <v>1155</v>
      </c>
      <c r="K19" s="26">
        <f t="shared" si="0"/>
        <v>1108.8</v>
      </c>
      <c r="L19" s="26"/>
      <c r="M19" s="27">
        <f t="shared" si="1"/>
        <v>1081.08</v>
      </c>
      <c r="N19" s="27"/>
      <c r="O19" s="27">
        <f t="shared" si="2"/>
        <v>1059.4584</v>
      </c>
      <c r="P19" s="27"/>
      <c r="Q19" s="28">
        <f t="shared" si="3"/>
        <v>1038.2692319999999</v>
      </c>
      <c r="R19" s="28"/>
    </row>
    <row r="20" spans="1:18" ht="27" customHeight="1">
      <c r="A20" s="21" t="s">
        <v>40</v>
      </c>
      <c r="B20" s="21"/>
      <c r="C20" s="23" t="s">
        <v>22</v>
      </c>
      <c r="D20" s="23"/>
      <c r="E20" s="23"/>
      <c r="F20" s="31" t="s">
        <v>41</v>
      </c>
      <c r="G20" s="31"/>
      <c r="H20" s="31"/>
      <c r="I20" s="31"/>
      <c r="J20" s="25">
        <v>612</v>
      </c>
      <c r="K20" s="32">
        <f t="shared" si="0"/>
        <v>587.52</v>
      </c>
      <c r="L20" s="32"/>
      <c r="M20" s="27">
        <f t="shared" si="1"/>
        <v>572.832</v>
      </c>
      <c r="N20" s="27"/>
      <c r="O20" s="27">
        <f t="shared" si="2"/>
        <v>561.37536</v>
      </c>
      <c r="P20" s="27"/>
      <c r="Q20" s="33">
        <f t="shared" si="3"/>
        <v>550.1478528</v>
      </c>
      <c r="R20" s="33"/>
    </row>
    <row r="21" spans="1:18" ht="30" customHeight="1">
      <c r="A21" s="34" t="s">
        <v>42</v>
      </c>
      <c r="B21" s="34"/>
      <c r="C21" s="35" t="s">
        <v>29</v>
      </c>
      <c r="D21" s="35"/>
      <c r="E21" s="35"/>
      <c r="F21" s="36" t="s">
        <v>43</v>
      </c>
      <c r="G21" s="36"/>
      <c r="H21" s="36"/>
      <c r="I21" s="36"/>
      <c r="J21" s="25">
        <v>657</v>
      </c>
      <c r="K21" s="26">
        <f t="shared" si="0"/>
        <v>630.72</v>
      </c>
      <c r="L21" s="26"/>
      <c r="M21" s="37">
        <f aca="true" t="shared" si="4" ref="M21:M22">K21*0.97</f>
        <v>611.7984</v>
      </c>
      <c r="N21" s="37"/>
      <c r="O21" s="37">
        <f aca="true" t="shared" si="5" ref="O21:O22">M21*0.974</f>
        <v>595.8916416</v>
      </c>
      <c r="P21" s="37"/>
      <c r="Q21" s="28">
        <f aca="true" t="shared" si="6" ref="Q21:Q22">O21*0.982</f>
        <v>585.1655920512</v>
      </c>
      <c r="R21" s="28"/>
    </row>
    <row r="22" spans="1:18" ht="30" customHeight="1">
      <c r="A22" s="34" t="s">
        <v>44</v>
      </c>
      <c r="B22" s="34"/>
      <c r="C22" s="35" t="s">
        <v>29</v>
      </c>
      <c r="D22" s="35"/>
      <c r="E22" s="35"/>
      <c r="F22" s="36" t="s">
        <v>45</v>
      </c>
      <c r="G22" s="36"/>
      <c r="H22" s="36"/>
      <c r="I22" s="36"/>
      <c r="J22" s="25">
        <v>713</v>
      </c>
      <c r="K22" s="26">
        <f t="shared" si="0"/>
        <v>684.48</v>
      </c>
      <c r="L22" s="26"/>
      <c r="M22" s="37">
        <f t="shared" si="4"/>
        <v>663.9456</v>
      </c>
      <c r="N22" s="37"/>
      <c r="O22" s="37">
        <f t="shared" si="5"/>
        <v>646.6830144</v>
      </c>
      <c r="P22" s="37"/>
      <c r="Q22" s="28">
        <f t="shared" si="6"/>
        <v>635.0427201408</v>
      </c>
      <c r="R22" s="28"/>
    </row>
    <row r="23" spans="1:18" ht="27" customHeight="1">
      <c r="A23" s="21" t="s">
        <v>46</v>
      </c>
      <c r="B23" s="21"/>
      <c r="C23" s="31" t="s">
        <v>22</v>
      </c>
      <c r="D23" s="31"/>
      <c r="E23" s="31"/>
      <c r="F23" s="38" t="s">
        <v>47</v>
      </c>
      <c r="G23" s="38"/>
      <c r="H23" s="38"/>
      <c r="I23" s="38"/>
      <c r="J23" s="25">
        <v>564</v>
      </c>
      <c r="K23" s="26">
        <f aca="true" t="shared" si="7" ref="K23:K24">J23*0.965</f>
        <v>544.26</v>
      </c>
      <c r="L23" s="26"/>
      <c r="M23" s="37">
        <f>K23*0.96</f>
        <v>522.4896</v>
      </c>
      <c r="N23" s="37"/>
      <c r="O23" s="37">
        <f aca="true" t="shared" si="8" ref="O23:O24">M23*0.976</f>
        <v>509.9498496</v>
      </c>
      <c r="P23" s="37"/>
      <c r="Q23" s="28">
        <f>O23*0.975</f>
        <v>497.20110336</v>
      </c>
      <c r="R23" s="28"/>
    </row>
    <row r="24" spans="1:18" ht="42" customHeight="1">
      <c r="A24" s="21" t="s">
        <v>48</v>
      </c>
      <c r="B24" s="21"/>
      <c r="C24" s="31" t="s">
        <v>49</v>
      </c>
      <c r="D24" s="31"/>
      <c r="E24" s="31"/>
      <c r="F24" s="38" t="s">
        <v>47</v>
      </c>
      <c r="G24" s="38"/>
      <c r="H24" s="38"/>
      <c r="I24" s="38"/>
      <c r="J24" s="39">
        <v>684</v>
      </c>
      <c r="K24" s="26">
        <f t="shared" si="7"/>
        <v>660.06</v>
      </c>
      <c r="L24" s="26"/>
      <c r="M24" s="37">
        <f aca="true" t="shared" si="9" ref="M24:M26">K24*0.97</f>
        <v>640.2581999999999</v>
      </c>
      <c r="N24" s="37"/>
      <c r="O24" s="37">
        <f t="shared" si="8"/>
        <v>624.8920031999999</v>
      </c>
      <c r="P24" s="37"/>
      <c r="Q24" s="28">
        <f>O24*0.97</f>
        <v>606.1452431039999</v>
      </c>
      <c r="R24" s="28"/>
    </row>
    <row r="25" spans="1:18" ht="27" customHeight="1">
      <c r="A25" s="21" t="s">
        <v>50</v>
      </c>
      <c r="B25" s="21"/>
      <c r="C25" s="31" t="s">
        <v>29</v>
      </c>
      <c r="D25" s="31"/>
      <c r="E25" s="31"/>
      <c r="F25" s="30" t="s">
        <v>51</v>
      </c>
      <c r="G25" s="30"/>
      <c r="H25" s="30"/>
      <c r="I25" s="30"/>
      <c r="J25" s="25">
        <v>672</v>
      </c>
      <c r="K25" s="26">
        <f aca="true" t="shared" si="10" ref="K25:K26">J25*0.96</f>
        <v>645.12</v>
      </c>
      <c r="L25" s="26"/>
      <c r="M25" s="37">
        <f t="shared" si="9"/>
        <v>625.7664</v>
      </c>
      <c r="N25" s="37"/>
      <c r="O25" s="37">
        <f aca="true" t="shared" si="11" ref="O25:O26">M25*0.974</f>
        <v>609.4964736</v>
      </c>
      <c r="P25" s="37"/>
      <c r="Q25" s="28">
        <f aca="true" t="shared" si="12" ref="Q25:Q26">O25*0.982</f>
        <v>598.5255370752</v>
      </c>
      <c r="R25" s="28"/>
    </row>
    <row r="26" spans="1:18" ht="27" customHeight="1">
      <c r="A26" s="21" t="s">
        <v>52</v>
      </c>
      <c r="B26" s="21"/>
      <c r="C26" s="31" t="s">
        <v>29</v>
      </c>
      <c r="D26" s="31"/>
      <c r="E26" s="31"/>
      <c r="F26" s="38" t="s">
        <v>53</v>
      </c>
      <c r="G26" s="38"/>
      <c r="H26" s="38"/>
      <c r="I26" s="38"/>
      <c r="J26" s="40">
        <v>672</v>
      </c>
      <c r="K26" s="37">
        <f t="shared" si="10"/>
        <v>645.12</v>
      </c>
      <c r="L26" s="37"/>
      <c r="M26" s="37">
        <f t="shared" si="9"/>
        <v>625.7664</v>
      </c>
      <c r="N26" s="37"/>
      <c r="O26" s="37">
        <f t="shared" si="11"/>
        <v>609.4964736</v>
      </c>
      <c r="P26" s="37"/>
      <c r="Q26" s="28">
        <f t="shared" si="12"/>
        <v>598.5255370752</v>
      </c>
      <c r="R26" s="28"/>
    </row>
    <row r="27" spans="1:18" ht="27" customHeight="1">
      <c r="A27" s="21" t="s">
        <v>54</v>
      </c>
      <c r="B27" s="21"/>
      <c r="C27" s="31" t="s">
        <v>55</v>
      </c>
      <c r="D27" s="31"/>
      <c r="E27" s="31"/>
      <c r="F27" s="31" t="s">
        <v>56</v>
      </c>
      <c r="G27" s="31"/>
      <c r="H27" s="31"/>
      <c r="I27" s="31"/>
      <c r="J27" s="25">
        <v>906</v>
      </c>
      <c r="K27" s="26">
        <f aca="true" t="shared" si="13" ref="K27:K38">J27*0.965</f>
        <v>874.29</v>
      </c>
      <c r="L27" s="26"/>
      <c r="M27" s="37">
        <f aca="true" t="shared" si="14" ref="M27:M38">K27*0.978</f>
        <v>855.05562</v>
      </c>
      <c r="N27" s="37"/>
      <c r="O27" s="37">
        <f aca="true" t="shared" si="15" ref="O27:O33">M27*0.98</f>
        <v>837.9545075999999</v>
      </c>
      <c r="P27" s="37"/>
      <c r="Q27" s="28">
        <f aca="true" t="shared" si="16" ref="Q27:Q30">O27*0.98</f>
        <v>821.195417448</v>
      </c>
      <c r="R27" s="28"/>
    </row>
    <row r="28" spans="1:18" ht="44.25" customHeight="1">
      <c r="A28" s="21" t="s">
        <v>57</v>
      </c>
      <c r="B28" s="21"/>
      <c r="C28" s="41" t="s">
        <v>58</v>
      </c>
      <c r="D28" s="41"/>
      <c r="E28" s="41"/>
      <c r="F28" s="31" t="s">
        <v>56</v>
      </c>
      <c r="G28" s="31"/>
      <c r="H28" s="31"/>
      <c r="I28" s="31"/>
      <c r="J28" s="25">
        <v>1206</v>
      </c>
      <c r="K28" s="26">
        <f t="shared" si="13"/>
        <v>1163.79</v>
      </c>
      <c r="L28" s="26"/>
      <c r="M28" s="37">
        <f t="shared" si="14"/>
        <v>1138.18662</v>
      </c>
      <c r="N28" s="37"/>
      <c r="O28" s="37">
        <f t="shared" si="15"/>
        <v>1115.4228876</v>
      </c>
      <c r="P28" s="37"/>
      <c r="Q28" s="28">
        <f t="shared" si="16"/>
        <v>1093.1144298479999</v>
      </c>
      <c r="R28" s="28"/>
    </row>
    <row r="29" spans="1:18" ht="30.75" customHeight="1">
      <c r="A29" s="21" t="s">
        <v>59</v>
      </c>
      <c r="B29" s="21"/>
      <c r="C29" s="31" t="s">
        <v>60</v>
      </c>
      <c r="D29" s="31"/>
      <c r="E29" s="31"/>
      <c r="F29" s="31" t="s">
        <v>61</v>
      </c>
      <c r="G29" s="31"/>
      <c r="H29" s="31"/>
      <c r="I29" s="31"/>
      <c r="J29" s="25">
        <v>2030</v>
      </c>
      <c r="K29" s="26">
        <f t="shared" si="13"/>
        <v>1958.95</v>
      </c>
      <c r="L29" s="26"/>
      <c r="M29" s="37">
        <f t="shared" si="14"/>
        <v>1915.8531</v>
      </c>
      <c r="N29" s="37"/>
      <c r="O29" s="37">
        <f t="shared" si="15"/>
        <v>1877.536038</v>
      </c>
      <c r="P29" s="37"/>
      <c r="Q29" s="28">
        <f t="shared" si="16"/>
        <v>1839.9853172399999</v>
      </c>
      <c r="R29" s="28"/>
    </row>
    <row r="30" spans="1:18" ht="27" customHeight="1">
      <c r="A30" s="21" t="s">
        <v>62</v>
      </c>
      <c r="B30" s="21"/>
      <c r="C30" s="31" t="s">
        <v>63</v>
      </c>
      <c r="D30" s="31"/>
      <c r="E30" s="31"/>
      <c r="F30" s="31" t="s">
        <v>64</v>
      </c>
      <c r="G30" s="31"/>
      <c r="H30" s="31"/>
      <c r="I30" s="31"/>
      <c r="J30" s="25">
        <v>2979</v>
      </c>
      <c r="K30" s="26">
        <f t="shared" si="13"/>
        <v>2874.735</v>
      </c>
      <c r="L30" s="26"/>
      <c r="M30" s="37">
        <f t="shared" si="14"/>
        <v>2811.49083</v>
      </c>
      <c r="N30" s="37"/>
      <c r="O30" s="37">
        <f t="shared" si="15"/>
        <v>2755.2610134</v>
      </c>
      <c r="P30" s="37"/>
      <c r="Q30" s="28">
        <f t="shared" si="16"/>
        <v>2700.155793132</v>
      </c>
      <c r="R30" s="28"/>
    </row>
    <row r="31" spans="1:18" ht="27" customHeight="1">
      <c r="A31" s="34" t="s">
        <v>65</v>
      </c>
      <c r="B31" s="34"/>
      <c r="C31" s="35" t="s">
        <v>66</v>
      </c>
      <c r="D31" s="35"/>
      <c r="E31" s="35"/>
      <c r="F31" s="31" t="s">
        <v>67</v>
      </c>
      <c r="G31" s="31"/>
      <c r="H31" s="31"/>
      <c r="I31" s="31"/>
      <c r="J31" s="25">
        <v>205</v>
      </c>
      <c r="K31" s="26">
        <f t="shared" si="13"/>
        <v>197.825</v>
      </c>
      <c r="L31" s="26"/>
      <c r="M31" s="37">
        <f t="shared" si="14"/>
        <v>193.47285</v>
      </c>
      <c r="N31" s="37"/>
      <c r="O31" s="37">
        <f t="shared" si="15"/>
        <v>189.60339299999998</v>
      </c>
      <c r="P31" s="37"/>
      <c r="Q31" s="28">
        <f aca="true" t="shared" si="17" ref="Q31:Q33">O31*0.975</f>
        <v>184.863308175</v>
      </c>
      <c r="R31" s="28"/>
    </row>
    <row r="32" spans="1:18" ht="27" customHeight="1">
      <c r="A32" s="34" t="s">
        <v>68</v>
      </c>
      <c r="B32" s="34"/>
      <c r="C32" s="31" t="s">
        <v>69</v>
      </c>
      <c r="D32" s="31"/>
      <c r="E32" s="31"/>
      <c r="F32" s="31" t="s">
        <v>70</v>
      </c>
      <c r="G32" s="31"/>
      <c r="H32" s="31"/>
      <c r="I32" s="31"/>
      <c r="J32" s="42">
        <v>877</v>
      </c>
      <c r="K32" s="43">
        <f t="shared" si="13"/>
        <v>846.305</v>
      </c>
      <c r="L32" s="43"/>
      <c r="M32" s="44">
        <f t="shared" si="14"/>
        <v>827.68629</v>
      </c>
      <c r="N32" s="44"/>
      <c r="O32" s="37">
        <f t="shared" si="15"/>
        <v>811.1325641999999</v>
      </c>
      <c r="P32" s="37"/>
      <c r="Q32" s="37">
        <f t="shared" si="17"/>
        <v>790.8542500949999</v>
      </c>
      <c r="R32" s="37"/>
    </row>
    <row r="33" spans="1:18" ht="27" customHeight="1">
      <c r="A33" s="34" t="s">
        <v>71</v>
      </c>
      <c r="B33" s="34"/>
      <c r="C33" s="31" t="s">
        <v>72</v>
      </c>
      <c r="D33" s="31"/>
      <c r="E33" s="31"/>
      <c r="F33" s="31" t="s">
        <v>73</v>
      </c>
      <c r="G33" s="31"/>
      <c r="H33" s="31"/>
      <c r="I33" s="31"/>
      <c r="J33" s="42">
        <v>1192</v>
      </c>
      <c r="K33" s="43">
        <f t="shared" si="13"/>
        <v>1150.28</v>
      </c>
      <c r="L33" s="43"/>
      <c r="M33" s="44">
        <f t="shared" si="14"/>
        <v>1124.9738399999999</v>
      </c>
      <c r="N33" s="44"/>
      <c r="O33" s="37">
        <f t="shared" si="15"/>
        <v>1102.4743632</v>
      </c>
      <c r="P33" s="37"/>
      <c r="Q33" s="37">
        <f t="shared" si="17"/>
        <v>1074.91250412</v>
      </c>
      <c r="R33" s="37"/>
    </row>
    <row r="34" spans="1:18" ht="27" customHeight="1">
      <c r="A34" s="45" t="s">
        <v>74</v>
      </c>
      <c r="B34" s="46"/>
      <c r="C34" s="31" t="s">
        <v>75</v>
      </c>
      <c r="D34" s="31"/>
      <c r="E34" s="31"/>
      <c r="F34" s="31" t="s">
        <v>76</v>
      </c>
      <c r="G34" s="31"/>
      <c r="H34" s="31"/>
      <c r="I34" s="31"/>
      <c r="J34" s="25">
        <v>1040</v>
      </c>
      <c r="K34" s="37">
        <f t="shared" si="13"/>
        <v>1003.6</v>
      </c>
      <c r="L34" s="37"/>
      <c r="M34" s="37">
        <f t="shared" si="14"/>
        <v>981.5208</v>
      </c>
      <c r="N34" s="37"/>
      <c r="O34" s="37">
        <f aca="true" t="shared" si="18" ref="O34:O38">M34*0.978</f>
        <v>959.9273424</v>
      </c>
      <c r="P34" s="37"/>
      <c r="Q34" s="37">
        <f aca="true" t="shared" si="19" ref="Q34:Q38">O34*0.98</f>
        <v>940.7287955520001</v>
      </c>
      <c r="R34" s="37"/>
    </row>
    <row r="35" spans="1:18" ht="42" customHeight="1">
      <c r="A35" s="45" t="s">
        <v>77</v>
      </c>
      <c r="B35" s="46"/>
      <c r="C35" s="41" t="s">
        <v>58</v>
      </c>
      <c r="D35" s="41"/>
      <c r="E35" s="41"/>
      <c r="F35" s="31" t="s">
        <v>76</v>
      </c>
      <c r="G35" s="31"/>
      <c r="H35" s="31"/>
      <c r="I35" s="31"/>
      <c r="J35" s="25">
        <v>1459</v>
      </c>
      <c r="K35" s="37">
        <f t="shared" si="13"/>
        <v>1407.935</v>
      </c>
      <c r="L35" s="37"/>
      <c r="M35" s="37">
        <f t="shared" si="14"/>
        <v>1376.9604299999999</v>
      </c>
      <c r="N35" s="37"/>
      <c r="O35" s="37">
        <f t="shared" si="18"/>
        <v>1346.6673005399998</v>
      </c>
      <c r="P35" s="37"/>
      <c r="Q35" s="37">
        <f t="shared" si="19"/>
        <v>1319.7339545291998</v>
      </c>
      <c r="R35" s="37"/>
    </row>
    <row r="36" spans="1:18" ht="27" customHeight="1">
      <c r="A36" s="45" t="s">
        <v>78</v>
      </c>
      <c r="B36" s="46"/>
      <c r="C36" s="31" t="s">
        <v>79</v>
      </c>
      <c r="D36" s="31"/>
      <c r="E36" s="31"/>
      <c r="F36" s="31" t="s">
        <v>76</v>
      </c>
      <c r="G36" s="31"/>
      <c r="H36" s="31"/>
      <c r="I36" s="31"/>
      <c r="J36" s="25">
        <v>1148</v>
      </c>
      <c r="K36" s="37">
        <f t="shared" si="13"/>
        <v>1107.82</v>
      </c>
      <c r="L36" s="37"/>
      <c r="M36" s="37">
        <f t="shared" si="14"/>
        <v>1083.44796</v>
      </c>
      <c r="N36" s="37"/>
      <c r="O36" s="37">
        <f t="shared" si="18"/>
        <v>1059.6121048799998</v>
      </c>
      <c r="P36" s="37"/>
      <c r="Q36" s="37">
        <f t="shared" si="19"/>
        <v>1038.4198627823998</v>
      </c>
      <c r="R36" s="37"/>
    </row>
    <row r="37" spans="1:18" ht="27" customHeight="1">
      <c r="A37" s="45" t="s">
        <v>80</v>
      </c>
      <c r="B37" s="46"/>
      <c r="C37" s="31" t="s">
        <v>81</v>
      </c>
      <c r="D37" s="31"/>
      <c r="E37" s="31"/>
      <c r="F37" s="31" t="s">
        <v>76</v>
      </c>
      <c r="G37" s="31"/>
      <c r="H37" s="31"/>
      <c r="I37" s="31"/>
      <c r="J37" s="25">
        <v>1191</v>
      </c>
      <c r="K37" s="37">
        <f t="shared" si="13"/>
        <v>1149.315</v>
      </c>
      <c r="L37" s="37"/>
      <c r="M37" s="37">
        <f t="shared" si="14"/>
        <v>1124.03007</v>
      </c>
      <c r="N37" s="37"/>
      <c r="O37" s="37">
        <f t="shared" si="18"/>
        <v>1099.30140846</v>
      </c>
      <c r="P37" s="37"/>
      <c r="Q37" s="37">
        <f t="shared" si="19"/>
        <v>1077.3153802908</v>
      </c>
      <c r="R37" s="37"/>
    </row>
    <row r="38" spans="1:18" ht="40.5" customHeight="1">
      <c r="A38" s="45" t="s">
        <v>82</v>
      </c>
      <c r="B38" s="47"/>
      <c r="C38" s="31" t="s">
        <v>83</v>
      </c>
      <c r="D38" s="31"/>
      <c r="E38" s="31"/>
      <c r="F38" s="31" t="s">
        <v>76</v>
      </c>
      <c r="G38" s="31"/>
      <c r="H38" s="31"/>
      <c r="I38" s="31"/>
      <c r="J38" s="25">
        <v>1629</v>
      </c>
      <c r="K38" s="37">
        <f t="shared" si="13"/>
        <v>1571.985</v>
      </c>
      <c r="L38" s="37"/>
      <c r="M38" s="37">
        <f t="shared" si="14"/>
        <v>1537.40133</v>
      </c>
      <c r="N38" s="37"/>
      <c r="O38" s="37">
        <f t="shared" si="18"/>
        <v>1503.57850074</v>
      </c>
      <c r="P38" s="37"/>
      <c r="Q38" s="37">
        <f t="shared" si="19"/>
        <v>1473.5069307252</v>
      </c>
      <c r="R38" s="37"/>
    </row>
    <row r="39" spans="1:18" ht="27" customHeight="1">
      <c r="A39" s="34" t="s">
        <v>84</v>
      </c>
      <c r="B39" s="34"/>
      <c r="C39" s="35" t="s">
        <v>85</v>
      </c>
      <c r="D39" s="35"/>
      <c r="E39" s="35"/>
      <c r="F39" s="35" t="s">
        <v>86</v>
      </c>
      <c r="G39" s="35"/>
      <c r="H39" s="35"/>
      <c r="I39" s="35"/>
      <c r="J39" s="25">
        <v>861</v>
      </c>
      <c r="K39" s="37">
        <f>J39*0.987</f>
        <v>849.807</v>
      </c>
      <c r="L39" s="37"/>
      <c r="M39" s="37">
        <f>K39*0.986</f>
        <v>837.909702</v>
      </c>
      <c r="N39" s="37"/>
      <c r="O39" s="37">
        <f>M39*0.987</f>
        <v>827.016875874</v>
      </c>
      <c r="P39" s="37"/>
      <c r="Q39" s="37">
        <f>O39*0.986</f>
        <v>815.438639611764</v>
      </c>
      <c r="R39" s="37"/>
    </row>
    <row r="40" spans="1:18" ht="40.5" customHeight="1">
      <c r="A40" s="45" t="s">
        <v>87</v>
      </c>
      <c r="B40" s="47"/>
      <c r="C40" s="31" t="s">
        <v>88</v>
      </c>
      <c r="D40" s="31"/>
      <c r="E40" s="31"/>
      <c r="F40" s="35" t="s">
        <v>86</v>
      </c>
      <c r="G40" s="35"/>
      <c r="H40" s="35"/>
      <c r="I40" s="35"/>
      <c r="J40" s="25">
        <v>1230</v>
      </c>
      <c r="K40" s="37">
        <f aca="true" t="shared" si="20" ref="K40:K47">J40*0.965</f>
        <v>1186.95</v>
      </c>
      <c r="L40" s="37"/>
      <c r="M40" s="37">
        <f aca="true" t="shared" si="21" ref="M40:M47">K40*0.978</f>
        <v>1160.8371</v>
      </c>
      <c r="N40" s="37"/>
      <c r="O40" s="37">
        <f aca="true" t="shared" si="22" ref="O40:O47">M40*0.978</f>
        <v>1135.2986838</v>
      </c>
      <c r="P40" s="37"/>
      <c r="Q40" s="37">
        <f aca="true" t="shared" si="23" ref="Q40:Q47">O40*0.98</f>
        <v>1112.592710124</v>
      </c>
      <c r="R40" s="37"/>
    </row>
    <row r="41" spans="1:18" ht="31.5" customHeight="1">
      <c r="A41" s="34" t="s">
        <v>89</v>
      </c>
      <c r="B41" s="34"/>
      <c r="C41" s="35" t="s">
        <v>90</v>
      </c>
      <c r="D41" s="35"/>
      <c r="E41" s="35"/>
      <c r="F41" s="31" t="s">
        <v>91</v>
      </c>
      <c r="G41" s="31"/>
      <c r="H41" s="31"/>
      <c r="I41" s="31"/>
      <c r="J41" s="25">
        <v>3455</v>
      </c>
      <c r="K41" s="37">
        <f t="shared" si="20"/>
        <v>3334.075</v>
      </c>
      <c r="L41" s="37"/>
      <c r="M41" s="37">
        <f t="shared" si="21"/>
        <v>3260.7253499999997</v>
      </c>
      <c r="N41" s="37"/>
      <c r="O41" s="37">
        <f t="shared" si="22"/>
        <v>3188.9893922999995</v>
      </c>
      <c r="P41" s="37"/>
      <c r="Q41" s="37">
        <f t="shared" si="23"/>
        <v>3125.2096044539994</v>
      </c>
      <c r="R41" s="37"/>
    </row>
    <row r="42" spans="1:18" ht="27" customHeight="1">
      <c r="A42" s="34" t="s">
        <v>92</v>
      </c>
      <c r="B42" s="34"/>
      <c r="C42" s="35" t="s">
        <v>90</v>
      </c>
      <c r="D42" s="35"/>
      <c r="E42" s="35"/>
      <c r="F42" s="35" t="s">
        <v>93</v>
      </c>
      <c r="G42" s="35"/>
      <c r="H42" s="35"/>
      <c r="I42" s="35"/>
      <c r="J42" s="25">
        <v>3455</v>
      </c>
      <c r="K42" s="37">
        <f t="shared" si="20"/>
        <v>3334.075</v>
      </c>
      <c r="L42" s="37"/>
      <c r="M42" s="37">
        <f t="shared" si="21"/>
        <v>3260.7253499999997</v>
      </c>
      <c r="N42" s="37"/>
      <c r="O42" s="37">
        <f t="shared" si="22"/>
        <v>3188.9893922999995</v>
      </c>
      <c r="P42" s="37"/>
      <c r="Q42" s="37">
        <f t="shared" si="23"/>
        <v>3125.2096044539994</v>
      </c>
      <c r="R42" s="37"/>
    </row>
    <row r="43" spans="1:18" ht="27" customHeight="1">
      <c r="A43" s="21" t="s">
        <v>94</v>
      </c>
      <c r="B43" s="21"/>
      <c r="C43" s="31" t="s">
        <v>95</v>
      </c>
      <c r="D43" s="31"/>
      <c r="E43" s="31"/>
      <c r="F43" s="31" t="s">
        <v>93</v>
      </c>
      <c r="G43" s="31"/>
      <c r="H43" s="31"/>
      <c r="I43" s="31"/>
      <c r="J43" s="25">
        <v>3455</v>
      </c>
      <c r="K43" s="37">
        <f t="shared" si="20"/>
        <v>3334.075</v>
      </c>
      <c r="L43" s="37"/>
      <c r="M43" s="37">
        <f t="shared" si="21"/>
        <v>3260.7253499999997</v>
      </c>
      <c r="N43" s="37"/>
      <c r="O43" s="37">
        <f t="shared" si="22"/>
        <v>3188.9893922999995</v>
      </c>
      <c r="P43" s="37"/>
      <c r="Q43" s="37">
        <f t="shared" si="23"/>
        <v>3125.2096044539994</v>
      </c>
      <c r="R43" s="37"/>
    </row>
    <row r="44" spans="1:18" ht="27" customHeight="1">
      <c r="A44" s="48" t="s">
        <v>96</v>
      </c>
      <c r="B44" s="48"/>
      <c r="C44" s="49" t="s">
        <v>95</v>
      </c>
      <c r="D44" s="49"/>
      <c r="E44" s="49"/>
      <c r="F44" s="49" t="s">
        <v>93</v>
      </c>
      <c r="G44" s="49"/>
      <c r="H44" s="49"/>
      <c r="I44" s="49"/>
      <c r="J44" s="50">
        <v>3455</v>
      </c>
      <c r="K44" s="51">
        <f t="shared" si="20"/>
        <v>3334.075</v>
      </c>
      <c r="L44" s="51"/>
      <c r="M44" s="51">
        <f t="shared" si="21"/>
        <v>3260.7253499999997</v>
      </c>
      <c r="N44" s="51"/>
      <c r="O44" s="51">
        <f t="shared" si="22"/>
        <v>3188.9893922999995</v>
      </c>
      <c r="P44" s="51"/>
      <c r="Q44" s="51">
        <f t="shared" si="23"/>
        <v>3125.2096044539994</v>
      </c>
      <c r="R44" s="51"/>
    </row>
    <row r="45" spans="1:18" ht="27" customHeight="1">
      <c r="A45" s="34" t="s">
        <v>97</v>
      </c>
      <c r="B45" s="34"/>
      <c r="C45" s="35" t="s">
        <v>90</v>
      </c>
      <c r="D45" s="35"/>
      <c r="E45" s="35"/>
      <c r="F45" s="35" t="s">
        <v>98</v>
      </c>
      <c r="G45" s="35"/>
      <c r="H45" s="35"/>
      <c r="I45" s="35"/>
      <c r="J45" s="25">
        <v>1884</v>
      </c>
      <c r="K45" s="37">
        <f t="shared" si="20"/>
        <v>1818.06</v>
      </c>
      <c r="L45" s="37"/>
      <c r="M45" s="37">
        <f t="shared" si="21"/>
        <v>1778.06268</v>
      </c>
      <c r="N45" s="37"/>
      <c r="O45" s="37">
        <f t="shared" si="22"/>
        <v>1738.94530104</v>
      </c>
      <c r="P45" s="37"/>
      <c r="Q45" s="37">
        <f t="shared" si="23"/>
        <v>1704.1663950192</v>
      </c>
      <c r="R45" s="37"/>
    </row>
    <row r="46" spans="1:18" ht="27" customHeight="1">
      <c r="A46" s="21" t="s">
        <v>99</v>
      </c>
      <c r="B46" s="21"/>
      <c r="C46" s="31" t="s">
        <v>95</v>
      </c>
      <c r="D46" s="31"/>
      <c r="E46" s="31"/>
      <c r="F46" s="31" t="s">
        <v>100</v>
      </c>
      <c r="G46" s="31"/>
      <c r="H46" s="31"/>
      <c r="I46" s="31"/>
      <c r="J46" s="25">
        <v>3455</v>
      </c>
      <c r="K46" s="37">
        <f t="shared" si="20"/>
        <v>3334.075</v>
      </c>
      <c r="L46" s="37"/>
      <c r="M46" s="37">
        <f t="shared" si="21"/>
        <v>3260.7253499999997</v>
      </c>
      <c r="N46" s="37"/>
      <c r="O46" s="37">
        <f t="shared" si="22"/>
        <v>3188.9893922999995</v>
      </c>
      <c r="P46" s="37"/>
      <c r="Q46" s="37">
        <f t="shared" si="23"/>
        <v>3125.2096044539994</v>
      </c>
      <c r="R46" s="37"/>
    </row>
    <row r="47" spans="1:18" ht="27" customHeight="1">
      <c r="A47" s="48" t="s">
        <v>101</v>
      </c>
      <c r="B47" s="48"/>
      <c r="C47" s="49" t="s">
        <v>95</v>
      </c>
      <c r="D47" s="49"/>
      <c r="E47" s="49"/>
      <c r="F47" s="49" t="s">
        <v>102</v>
      </c>
      <c r="G47" s="49"/>
      <c r="H47" s="49"/>
      <c r="I47" s="49"/>
      <c r="J47" s="50">
        <v>3455</v>
      </c>
      <c r="K47" s="51">
        <f t="shared" si="20"/>
        <v>3334.075</v>
      </c>
      <c r="L47" s="51"/>
      <c r="M47" s="51">
        <f t="shared" si="21"/>
        <v>3260.7253499999997</v>
      </c>
      <c r="N47" s="51"/>
      <c r="O47" s="51">
        <f t="shared" si="22"/>
        <v>3188.9893922999995</v>
      </c>
      <c r="P47" s="51"/>
      <c r="Q47" s="51">
        <f t="shared" si="23"/>
        <v>3125.2096044539994</v>
      </c>
      <c r="R47" s="51"/>
    </row>
    <row r="48" spans="1:18" ht="12.75" customHeight="1">
      <c r="A48" s="52"/>
      <c r="B48" s="53"/>
      <c r="C48" s="54"/>
      <c r="D48" s="54"/>
      <c r="E48" s="54"/>
      <c r="F48" s="54"/>
      <c r="G48" s="54"/>
      <c r="H48" s="54"/>
      <c r="I48" s="54"/>
      <c r="J48" s="55"/>
      <c r="K48" s="56"/>
      <c r="L48" s="57"/>
      <c r="M48" s="56"/>
      <c r="N48" s="56"/>
      <c r="O48" s="58"/>
      <c r="P48" s="57"/>
      <c r="Q48" s="56"/>
      <c r="R48" s="57"/>
    </row>
    <row r="49" spans="10:18" ht="13.5">
      <c r="J49" s="59"/>
      <c r="K49" s="59"/>
      <c r="L49" s="59"/>
      <c r="M49" s="59"/>
      <c r="N49" s="59"/>
      <c r="O49" s="59"/>
      <c r="P49" s="59"/>
      <c r="Q49" s="59"/>
      <c r="R49" s="59"/>
    </row>
    <row r="50" spans="1:18" ht="15.75">
      <c r="A50" s="15" t="s">
        <v>11</v>
      </c>
      <c r="B50" s="15"/>
      <c r="C50" s="15" t="s">
        <v>12</v>
      </c>
      <c r="D50" s="15"/>
      <c r="E50" s="15"/>
      <c r="F50" s="15" t="s">
        <v>13</v>
      </c>
      <c r="G50" s="15"/>
      <c r="H50" s="15"/>
      <c r="I50" s="15"/>
      <c r="J50" s="60" t="s">
        <v>103</v>
      </c>
      <c r="K50" s="60"/>
      <c r="L50" s="60"/>
      <c r="M50" s="60"/>
      <c r="N50" s="60"/>
      <c r="O50" s="60"/>
      <c r="P50" s="60"/>
      <c r="Q50" s="60"/>
      <c r="R50" s="59"/>
    </row>
    <row r="51" spans="1:18" ht="15.75">
      <c r="A51" s="17" t="s">
        <v>15</v>
      </c>
      <c r="B51" s="17"/>
      <c r="C51" s="17"/>
      <c r="D51" s="17"/>
      <c r="E51" s="17"/>
      <c r="F51" s="17"/>
      <c r="G51" s="17"/>
      <c r="H51" s="17"/>
      <c r="I51" s="17"/>
      <c r="J51" s="61" t="s">
        <v>16</v>
      </c>
      <c r="K51" s="60" t="s">
        <v>104</v>
      </c>
      <c r="L51" s="60" t="s">
        <v>105</v>
      </c>
      <c r="M51" s="60"/>
      <c r="N51" s="60" t="s">
        <v>106</v>
      </c>
      <c r="O51" s="60"/>
      <c r="P51" s="60" t="s">
        <v>107</v>
      </c>
      <c r="Q51" s="60"/>
      <c r="R51" s="59"/>
    </row>
    <row r="52" spans="1:18" ht="27" customHeight="1">
      <c r="A52" s="62" t="s">
        <v>108</v>
      </c>
      <c r="B52" s="62"/>
      <c r="C52" s="63" t="s">
        <v>109</v>
      </c>
      <c r="D52" s="63"/>
      <c r="E52" s="63"/>
      <c r="F52" s="63" t="s">
        <v>110</v>
      </c>
      <c r="G52" s="63"/>
      <c r="H52" s="63"/>
      <c r="I52" s="63"/>
      <c r="J52" s="64">
        <v>1380</v>
      </c>
      <c r="K52" s="65">
        <f aca="true" t="shared" si="24" ref="K52:K53">J52-10</f>
        <v>1370</v>
      </c>
      <c r="L52" s="65">
        <f aca="true" t="shared" si="25" ref="L52:L53">K52-10</f>
        <v>1360</v>
      </c>
      <c r="M52" s="65"/>
      <c r="N52" s="66">
        <f aca="true" t="shared" si="26" ref="N52:N53">L52-10</f>
        <v>1350</v>
      </c>
      <c r="O52" s="66"/>
      <c r="P52" s="65">
        <f aca="true" t="shared" si="27" ref="P52:P53">N52-10</f>
        <v>1340</v>
      </c>
      <c r="Q52" s="65"/>
      <c r="R52" s="59"/>
    </row>
    <row r="53" spans="1:18" ht="46.5" customHeight="1">
      <c r="A53" s="62" t="s">
        <v>111</v>
      </c>
      <c r="B53" s="62"/>
      <c r="C53" s="63" t="s">
        <v>109</v>
      </c>
      <c r="D53" s="63"/>
      <c r="E53" s="63"/>
      <c r="F53" s="67" t="s">
        <v>112</v>
      </c>
      <c r="G53" s="67"/>
      <c r="H53" s="67"/>
      <c r="I53" s="67"/>
      <c r="J53" s="64">
        <v>1443</v>
      </c>
      <c r="K53" s="65">
        <f t="shared" si="24"/>
        <v>1433</v>
      </c>
      <c r="L53" s="65">
        <f t="shared" si="25"/>
        <v>1423</v>
      </c>
      <c r="M53" s="65"/>
      <c r="N53" s="66">
        <f t="shared" si="26"/>
        <v>1413</v>
      </c>
      <c r="O53" s="66"/>
      <c r="P53" s="65">
        <f t="shared" si="27"/>
        <v>1403</v>
      </c>
      <c r="Q53" s="65"/>
      <c r="R53" s="59"/>
    </row>
    <row r="54" spans="1:11" ht="14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</row>
    <row r="55" spans="1:11" ht="15" customHeight="1">
      <c r="A55" s="68" t="s">
        <v>113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1:11" ht="15">
      <c r="A56" s="69" t="s">
        <v>114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</row>
    <row r="57" spans="1:11" ht="15">
      <c r="A57" s="69" t="s">
        <v>115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</row>
    <row r="58" spans="1:11" ht="15">
      <c r="A58" s="70"/>
      <c r="B58" s="70" t="s">
        <v>116</v>
      </c>
      <c r="C58" s="71"/>
      <c r="D58" s="71" t="s">
        <v>117</v>
      </c>
      <c r="E58" s="71"/>
      <c r="F58" s="71"/>
      <c r="G58" s="71"/>
      <c r="H58" s="71"/>
      <c r="I58" s="71"/>
      <c r="J58" s="71"/>
      <c r="K58" s="71"/>
    </row>
    <row r="59" spans="1:11" ht="15">
      <c r="A59" s="70"/>
      <c r="B59" s="70" t="s">
        <v>118</v>
      </c>
      <c r="C59" s="71"/>
      <c r="D59" s="71" t="s">
        <v>119</v>
      </c>
      <c r="E59" s="71"/>
      <c r="F59" s="71"/>
      <c r="G59" s="71"/>
      <c r="H59" s="71"/>
      <c r="I59" s="71"/>
      <c r="J59" s="71"/>
      <c r="K59" s="71"/>
    </row>
  </sheetData>
  <sheetProtection selectLockedCells="1" selectUnlockedCells="1"/>
  <mergeCells count="294">
    <mergeCell ref="C1:M1"/>
    <mergeCell ref="N1:Q1"/>
    <mergeCell ref="C2:M2"/>
    <mergeCell ref="N2:Q2"/>
    <mergeCell ref="C3:M3"/>
    <mergeCell ref="N3:Q3"/>
    <mergeCell ref="C4:M4"/>
    <mergeCell ref="G6:I6"/>
    <mergeCell ref="J6:M6"/>
    <mergeCell ref="A7:I7"/>
    <mergeCell ref="A9:B9"/>
    <mergeCell ref="C9:E9"/>
    <mergeCell ref="F9:I9"/>
    <mergeCell ref="J9:R9"/>
    <mergeCell ref="A10:I10"/>
    <mergeCell ref="K10:L10"/>
    <mergeCell ref="M10:N10"/>
    <mergeCell ref="O10:P10"/>
    <mergeCell ref="Q10:R10"/>
    <mergeCell ref="C11:E11"/>
    <mergeCell ref="F11:I11"/>
    <mergeCell ref="K11:L11"/>
    <mergeCell ref="M11:N11"/>
    <mergeCell ref="O11:P11"/>
    <mergeCell ref="Q11:R11"/>
    <mergeCell ref="A12:B12"/>
    <mergeCell ref="C12:E12"/>
    <mergeCell ref="F12:I12"/>
    <mergeCell ref="K12:L12"/>
    <mergeCell ref="M12:N12"/>
    <mergeCell ref="O12:P12"/>
    <mergeCell ref="Q12:R12"/>
    <mergeCell ref="A13:B13"/>
    <mergeCell ref="C13:E13"/>
    <mergeCell ref="F13:I13"/>
    <mergeCell ref="K13:L13"/>
    <mergeCell ref="M13:N13"/>
    <mergeCell ref="O13:P13"/>
    <mergeCell ref="Q13:R13"/>
    <mergeCell ref="A14:B14"/>
    <mergeCell ref="C14:E14"/>
    <mergeCell ref="F14:I14"/>
    <mergeCell ref="K14:L14"/>
    <mergeCell ref="M14:N14"/>
    <mergeCell ref="O14:P14"/>
    <mergeCell ref="Q14:R14"/>
    <mergeCell ref="A15:B15"/>
    <mergeCell ref="C15:E15"/>
    <mergeCell ref="F15:I15"/>
    <mergeCell ref="K15:L15"/>
    <mergeCell ref="M15:N15"/>
    <mergeCell ref="O15:P15"/>
    <mergeCell ref="Q15:R15"/>
    <mergeCell ref="A16:B16"/>
    <mergeCell ref="C16:E16"/>
    <mergeCell ref="F16:I16"/>
    <mergeCell ref="K16:L16"/>
    <mergeCell ref="M16:N16"/>
    <mergeCell ref="O16:P16"/>
    <mergeCell ref="Q16:R16"/>
    <mergeCell ref="A17:B17"/>
    <mergeCell ref="C17:E17"/>
    <mergeCell ref="F17:I17"/>
    <mergeCell ref="K17:L17"/>
    <mergeCell ref="M17:N17"/>
    <mergeCell ref="O17:P17"/>
    <mergeCell ref="Q17:R17"/>
    <mergeCell ref="A18:B18"/>
    <mergeCell ref="C18:E18"/>
    <mergeCell ref="F18:I18"/>
    <mergeCell ref="K18:L18"/>
    <mergeCell ref="M18:N18"/>
    <mergeCell ref="O18:P18"/>
    <mergeCell ref="Q18:R18"/>
    <mergeCell ref="A19:B19"/>
    <mergeCell ref="C19:E19"/>
    <mergeCell ref="F19:I19"/>
    <mergeCell ref="K19:L19"/>
    <mergeCell ref="M19:N19"/>
    <mergeCell ref="O19:P19"/>
    <mergeCell ref="Q19:R19"/>
    <mergeCell ref="A20:B20"/>
    <mergeCell ref="C20:E20"/>
    <mergeCell ref="F20:I20"/>
    <mergeCell ref="K20:L20"/>
    <mergeCell ref="M20:N20"/>
    <mergeCell ref="O20:P20"/>
    <mergeCell ref="Q20:R20"/>
    <mergeCell ref="A21:B21"/>
    <mergeCell ref="C21:E21"/>
    <mergeCell ref="F21:I21"/>
    <mergeCell ref="K21:L21"/>
    <mergeCell ref="M21:N21"/>
    <mergeCell ref="O21:P21"/>
    <mergeCell ref="Q21:R21"/>
    <mergeCell ref="A22:B22"/>
    <mergeCell ref="C22:E22"/>
    <mergeCell ref="F22:I22"/>
    <mergeCell ref="K22:L22"/>
    <mergeCell ref="M22:N22"/>
    <mergeCell ref="O22:P22"/>
    <mergeCell ref="Q22:R22"/>
    <mergeCell ref="A23:B23"/>
    <mergeCell ref="C23:E23"/>
    <mergeCell ref="F23:I23"/>
    <mergeCell ref="K23:L23"/>
    <mergeCell ref="M23:N23"/>
    <mergeCell ref="O23:P23"/>
    <mergeCell ref="Q23:R23"/>
    <mergeCell ref="A24:B24"/>
    <mergeCell ref="C24:E24"/>
    <mergeCell ref="F24:I24"/>
    <mergeCell ref="K24:L24"/>
    <mergeCell ref="M24:N24"/>
    <mergeCell ref="O24:P24"/>
    <mergeCell ref="Q24:R24"/>
    <mergeCell ref="A25:B25"/>
    <mergeCell ref="C25:E25"/>
    <mergeCell ref="F25:I25"/>
    <mergeCell ref="K25:L25"/>
    <mergeCell ref="M25:N25"/>
    <mergeCell ref="O25:P25"/>
    <mergeCell ref="Q25:R25"/>
    <mergeCell ref="A26:B26"/>
    <mergeCell ref="C26:E26"/>
    <mergeCell ref="F26:I26"/>
    <mergeCell ref="K26:L26"/>
    <mergeCell ref="M26:N26"/>
    <mergeCell ref="O26:P26"/>
    <mergeCell ref="Q26:R26"/>
    <mergeCell ref="A27:B27"/>
    <mergeCell ref="C27:E27"/>
    <mergeCell ref="F27:I27"/>
    <mergeCell ref="K27:L27"/>
    <mergeCell ref="M27:N27"/>
    <mergeCell ref="O27:P27"/>
    <mergeCell ref="Q27:R27"/>
    <mergeCell ref="A28:B28"/>
    <mergeCell ref="C28:E28"/>
    <mergeCell ref="F28:I28"/>
    <mergeCell ref="K28:L28"/>
    <mergeCell ref="M28:N28"/>
    <mergeCell ref="O28:P28"/>
    <mergeCell ref="Q28:R28"/>
    <mergeCell ref="A29:B29"/>
    <mergeCell ref="C29:E29"/>
    <mergeCell ref="F29:I29"/>
    <mergeCell ref="K29:L29"/>
    <mergeCell ref="M29:N29"/>
    <mergeCell ref="O29:P29"/>
    <mergeCell ref="Q29:R29"/>
    <mergeCell ref="A30:B30"/>
    <mergeCell ref="C30:E30"/>
    <mergeCell ref="F30:I30"/>
    <mergeCell ref="K30:L30"/>
    <mergeCell ref="M30:N30"/>
    <mergeCell ref="O30:P30"/>
    <mergeCell ref="Q30:R30"/>
    <mergeCell ref="A31:B31"/>
    <mergeCell ref="C31:E31"/>
    <mergeCell ref="F31:I31"/>
    <mergeCell ref="K31:L31"/>
    <mergeCell ref="M31:N31"/>
    <mergeCell ref="O31:P31"/>
    <mergeCell ref="Q31:R31"/>
    <mergeCell ref="A32:B32"/>
    <mergeCell ref="C32:E32"/>
    <mergeCell ref="F32:I32"/>
    <mergeCell ref="K32:L32"/>
    <mergeCell ref="M32:N32"/>
    <mergeCell ref="O32:P32"/>
    <mergeCell ref="Q32:R32"/>
    <mergeCell ref="A33:B33"/>
    <mergeCell ref="C33:E33"/>
    <mergeCell ref="F33:I33"/>
    <mergeCell ref="K33:L33"/>
    <mergeCell ref="M33:N33"/>
    <mergeCell ref="O33:P33"/>
    <mergeCell ref="Q33:R33"/>
    <mergeCell ref="C34:E34"/>
    <mergeCell ref="F34:I34"/>
    <mergeCell ref="K34:L34"/>
    <mergeCell ref="M34:N34"/>
    <mergeCell ref="O34:P34"/>
    <mergeCell ref="Q34:R34"/>
    <mergeCell ref="C35:E35"/>
    <mergeCell ref="F35:I35"/>
    <mergeCell ref="K35:L35"/>
    <mergeCell ref="M35:N35"/>
    <mergeCell ref="O35:P35"/>
    <mergeCell ref="Q35:R35"/>
    <mergeCell ref="C36:E36"/>
    <mergeCell ref="F36:I36"/>
    <mergeCell ref="K36:L36"/>
    <mergeCell ref="M36:N36"/>
    <mergeCell ref="O36:P36"/>
    <mergeCell ref="Q36:R36"/>
    <mergeCell ref="C37:E37"/>
    <mergeCell ref="F37:I37"/>
    <mergeCell ref="K37:L37"/>
    <mergeCell ref="M37:N37"/>
    <mergeCell ref="O37:P37"/>
    <mergeCell ref="Q37:R37"/>
    <mergeCell ref="C38:E38"/>
    <mergeCell ref="F38:I38"/>
    <mergeCell ref="K38:L38"/>
    <mergeCell ref="M38:N38"/>
    <mergeCell ref="O38:P38"/>
    <mergeCell ref="Q38:R38"/>
    <mergeCell ref="A39:B39"/>
    <mergeCell ref="C39:E39"/>
    <mergeCell ref="F39:I39"/>
    <mergeCell ref="K39:L39"/>
    <mergeCell ref="M39:N39"/>
    <mergeCell ref="O39:P39"/>
    <mergeCell ref="Q39:R39"/>
    <mergeCell ref="C40:E40"/>
    <mergeCell ref="F40:I40"/>
    <mergeCell ref="K40:L40"/>
    <mergeCell ref="M40:N40"/>
    <mergeCell ref="O40:P40"/>
    <mergeCell ref="Q40:R40"/>
    <mergeCell ref="A41:B41"/>
    <mergeCell ref="C41:E41"/>
    <mergeCell ref="F41:I41"/>
    <mergeCell ref="K41:L41"/>
    <mergeCell ref="M41:N41"/>
    <mergeCell ref="O41:P41"/>
    <mergeCell ref="Q41:R41"/>
    <mergeCell ref="A42:B42"/>
    <mergeCell ref="C42:E42"/>
    <mergeCell ref="F42:I42"/>
    <mergeCell ref="K42:L42"/>
    <mergeCell ref="M42:N42"/>
    <mergeCell ref="O42:P42"/>
    <mergeCell ref="Q42:R42"/>
    <mergeCell ref="A43:B43"/>
    <mergeCell ref="C43:E43"/>
    <mergeCell ref="F43:I43"/>
    <mergeCell ref="K43:L43"/>
    <mergeCell ref="M43:N43"/>
    <mergeCell ref="O43:P43"/>
    <mergeCell ref="Q43:R43"/>
    <mergeCell ref="A44:B44"/>
    <mergeCell ref="C44:E44"/>
    <mergeCell ref="F44:I44"/>
    <mergeCell ref="K44:L44"/>
    <mergeCell ref="M44:N44"/>
    <mergeCell ref="O44:P44"/>
    <mergeCell ref="Q44:R44"/>
    <mergeCell ref="A45:B45"/>
    <mergeCell ref="C45:E45"/>
    <mergeCell ref="F45:I45"/>
    <mergeCell ref="K45:L45"/>
    <mergeCell ref="M45:N45"/>
    <mergeCell ref="O45:P45"/>
    <mergeCell ref="Q45:R45"/>
    <mergeCell ref="A46:B46"/>
    <mergeCell ref="C46:E46"/>
    <mergeCell ref="F46:I46"/>
    <mergeCell ref="K46:L46"/>
    <mergeCell ref="M46:N46"/>
    <mergeCell ref="O46:P46"/>
    <mergeCell ref="Q46:R46"/>
    <mergeCell ref="A47:B47"/>
    <mergeCell ref="C47:E47"/>
    <mergeCell ref="F47:I47"/>
    <mergeCell ref="K47:L47"/>
    <mergeCell ref="M47:N47"/>
    <mergeCell ref="O47:P47"/>
    <mergeCell ref="Q47:R47"/>
    <mergeCell ref="A50:B50"/>
    <mergeCell ref="C50:E50"/>
    <mergeCell ref="F50:I50"/>
    <mergeCell ref="J50:Q50"/>
    <mergeCell ref="A51:I51"/>
    <mergeCell ref="L51:M51"/>
    <mergeCell ref="N51:O51"/>
    <mergeCell ref="P51:Q51"/>
    <mergeCell ref="A52:B52"/>
    <mergeCell ref="C52:E52"/>
    <mergeCell ref="F52:I52"/>
    <mergeCell ref="L52:M52"/>
    <mergeCell ref="N52:O52"/>
    <mergeCell ref="P52:Q52"/>
    <mergeCell ref="A53:B53"/>
    <mergeCell ref="C53:E53"/>
    <mergeCell ref="F53:I53"/>
    <mergeCell ref="L53:M53"/>
    <mergeCell ref="N53:O53"/>
    <mergeCell ref="P53:Q53"/>
    <mergeCell ref="A55:K55"/>
    <mergeCell ref="A56:K56"/>
    <mergeCell ref="A57:K57"/>
  </mergeCells>
  <printOptions/>
  <pageMargins left="0.39375" right="0.19652777777777777" top="0.19652777777777777" bottom="0.1965277777777777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2015-10-07T05:28:57Z</dcterms:created>
  <dcterms:modified xsi:type="dcterms:W3CDTF">2015-10-07T06:01:57Z</dcterms:modified>
  <cp:category/>
  <cp:version/>
  <cp:contentType/>
  <cp:contentStatus/>
</cp:coreProperties>
</file>